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xr:revisionPtr revIDLastSave="0" documentId="13_ncr:8009_{B5DF896E-6AA2-4A0A-BFBB-916DBC47DF22}" xr6:coauthVersionLast="47" xr6:coauthVersionMax="47" xr10:uidLastSave="{00000000-0000-0000-0000-000000000000}"/>
  <workbookProtection workbookPassword="E67B" lockStructure="1"/>
  <bookViews>
    <workbookView xWindow="-108" yWindow="-108" windowWidth="23256" windowHeight="12576" tabRatio="599" activeTab="2" xr2:uid="{31845D23-C4E5-4F19-96A8-9B8D73CE3C10}"/>
  </bookViews>
  <sheets>
    <sheet name="BİLGİ GİRİŞİ" sheetId="4" r:id="rId1"/>
    <sheet name="Yolluk Bildirimi" sheetId="5" r:id="rId2"/>
    <sheet name="YEVİMEYELER" sheetId="7" r:id="rId3"/>
    <sheet name="Sayfa1" sheetId="3" state="hidden" r:id="rId4"/>
  </sheets>
  <definedNames>
    <definedName name="_xlnm._FilterDatabase" localSheetId="0" hidden="1">'BİLGİ GİRİŞİ'!#REF!</definedName>
    <definedName name="_xlnm.Print_Area" localSheetId="1">'Yolluk Bildirimi'!$F$3:$S$28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9" i="5" l="1"/>
  <c r="O19" i="5" s="1"/>
  <c r="I18" i="5"/>
  <c r="O18" i="5" s="1"/>
  <c r="C6" i="3"/>
  <c r="D6" i="3"/>
  <c r="E6" i="3" s="1"/>
  <c r="C10" i="3"/>
  <c r="E10" i="3" s="1"/>
  <c r="C12" i="3"/>
  <c r="E12" i="3" s="1"/>
  <c r="C14" i="3"/>
  <c r="E14" i="3" s="1"/>
  <c r="C18" i="3"/>
  <c r="E18" i="3" s="1"/>
  <c r="C20" i="3"/>
  <c r="E20" i="3" s="1"/>
  <c r="B11" i="4"/>
  <c r="D4" i="3"/>
  <c r="H4" i="5" s="1"/>
  <c r="J13" i="5" s="1"/>
  <c r="F86" i="4"/>
  <c r="O4" i="3"/>
  <c r="Q4" i="3"/>
  <c r="N18" i="5"/>
  <c r="M18" i="5" s="1"/>
  <c r="C16" i="3"/>
  <c r="E16" i="3" s="1"/>
  <c r="N4" i="3"/>
  <c r="L4" i="3"/>
  <c r="R18" i="5"/>
  <c r="R19" i="5"/>
  <c r="I13" i="4"/>
  <c r="D5" i="3" s="1"/>
  <c r="C16" i="4"/>
  <c r="C17" i="4"/>
  <c r="C18" i="4"/>
  <c r="C19" i="4"/>
  <c r="C8" i="3"/>
  <c r="K4" i="3"/>
  <c r="Q6" i="5" s="1"/>
  <c r="G4" i="3"/>
  <c r="H6" i="5"/>
  <c r="F4" i="3"/>
  <c r="H5" i="5" s="1"/>
  <c r="G18" i="4"/>
  <c r="C13" i="3" s="1"/>
  <c r="G17" i="4"/>
  <c r="C11" i="3" s="1"/>
  <c r="G16" i="4"/>
  <c r="C9" i="3" s="1"/>
  <c r="G14" i="4"/>
  <c r="C7" i="3"/>
  <c r="S4" i="3"/>
  <c r="R4" i="3"/>
  <c r="P4" i="3"/>
  <c r="M4" i="3"/>
  <c r="H4" i="3"/>
  <c r="E4" i="3"/>
  <c r="C4" i="3"/>
  <c r="G13" i="4"/>
  <c r="C5" i="3"/>
  <c r="S3" i="3"/>
  <c r="R3" i="3"/>
  <c r="P3" i="3"/>
  <c r="O3" i="3"/>
  <c r="N3" i="3"/>
  <c r="M3" i="3"/>
  <c r="K3" i="3"/>
  <c r="I3" i="3"/>
  <c r="H3" i="3"/>
  <c r="G3" i="3"/>
  <c r="F3" i="3"/>
  <c r="E3" i="3"/>
  <c r="D3" i="3"/>
  <c r="C3" i="3"/>
  <c r="J19" i="5"/>
  <c r="L19" i="5"/>
  <c r="K19" i="5"/>
  <c r="J18" i="5"/>
  <c r="L18" i="5"/>
  <c r="K18" i="5"/>
  <c r="L26" i="5"/>
  <c r="L25" i="5"/>
  <c r="L41" i="7"/>
  <c r="L40" i="7"/>
  <c r="L39" i="7"/>
  <c r="L38" i="7"/>
  <c r="L37" i="7"/>
  <c r="L36" i="7"/>
  <c r="L35" i="7"/>
  <c r="L34" i="7"/>
  <c r="L33" i="7"/>
  <c r="L32" i="7"/>
  <c r="L31" i="7"/>
  <c r="L30" i="7"/>
  <c r="L29" i="7"/>
  <c r="L28" i="7"/>
  <c r="L27" i="7"/>
  <c r="L26" i="7"/>
  <c r="L25" i="7"/>
  <c r="L24" i="7"/>
  <c r="L23" i="7"/>
  <c r="L22" i="7"/>
  <c r="L21" i="7"/>
  <c r="L20" i="7"/>
  <c r="L19" i="7"/>
  <c r="L18" i="7"/>
  <c r="L17" i="7"/>
  <c r="L16" i="7"/>
  <c r="L15" i="7"/>
  <c r="L14" i="7"/>
  <c r="L13" i="7"/>
  <c r="L12" i="7"/>
  <c r="L11" i="7"/>
  <c r="L10" i="7"/>
  <c r="L9" i="7"/>
  <c r="L8" i="7"/>
  <c r="L7" i="7"/>
  <c r="A10" i="4"/>
  <c r="Q7" i="5" s="1"/>
  <c r="I7" i="7"/>
  <c r="H19" i="5"/>
  <c r="G19" i="5"/>
  <c r="H18" i="5"/>
  <c r="G18" i="5"/>
  <c r="I11" i="7"/>
  <c r="I13" i="7"/>
  <c r="A11" i="4"/>
  <c r="I21" i="7"/>
  <c r="I14" i="7"/>
  <c r="I16" i="7"/>
  <c r="I12" i="7"/>
  <c r="I9" i="7"/>
  <c r="I18" i="7"/>
  <c r="I17" i="7"/>
  <c r="I15" i="7"/>
  <c r="I20" i="7"/>
  <c r="I19" i="7"/>
  <c r="I10" i="7"/>
  <c r="I8" i="7"/>
  <c r="Q22" i="5"/>
  <c r="M20" i="5"/>
  <c r="G22" i="3" l="1"/>
  <c r="G23" i="3" s="1"/>
  <c r="G24" i="3" s="1"/>
  <c r="H24" i="3" s="1"/>
  <c r="H22" i="3"/>
  <c r="E22" i="3" s="1"/>
  <c r="G13" i="5"/>
  <c r="Q24" i="5"/>
  <c r="I13" i="5"/>
  <c r="P13" i="5" s="1"/>
  <c r="N13" i="5"/>
  <c r="M13" i="5" s="1"/>
  <c r="H13" i="5"/>
  <c r="F11" i="4"/>
  <c r="I4" i="3" s="1"/>
  <c r="H7" i="5" s="1"/>
  <c r="I22" i="3"/>
  <c r="I24" i="3"/>
  <c r="N19" i="5"/>
  <c r="M19" i="5" s="1"/>
  <c r="H14" i="5"/>
  <c r="C13" i="4"/>
  <c r="I14" i="5"/>
  <c r="G25" i="3" l="1"/>
  <c r="G17" i="3" s="1"/>
  <c r="I25" i="3"/>
  <c r="H23" i="3"/>
  <c r="E24" i="3" s="1"/>
  <c r="I23" i="3"/>
  <c r="E23" i="3"/>
  <c r="G14" i="5"/>
  <c r="H11" i="4"/>
  <c r="J4" i="3" s="1"/>
  <c r="G11" i="4"/>
  <c r="J3" i="3" s="1"/>
  <c r="G19" i="4"/>
  <c r="C15" i="3" s="1"/>
  <c r="G20" i="4"/>
  <c r="J14" i="5"/>
  <c r="O14" i="5"/>
  <c r="N14" i="5"/>
  <c r="O13" i="5"/>
  <c r="K13" i="5"/>
  <c r="L13" i="5" s="1"/>
  <c r="H25" i="3" l="1"/>
  <c r="E25" i="3" s="1"/>
  <c r="Q13" i="5"/>
  <c r="Q20" i="5" s="1"/>
  <c r="M14" i="5"/>
  <c r="K14" i="5"/>
  <c r="L14" i="5" s="1"/>
  <c r="C20" i="4"/>
  <c r="G21" i="4" s="1"/>
  <c r="C17" i="3"/>
  <c r="G26" i="3" l="1"/>
  <c r="E26" i="3" s="1"/>
  <c r="I26" i="3"/>
  <c r="R13" i="5"/>
  <c r="R14" i="5"/>
  <c r="C21" i="4"/>
  <c r="C19" i="3"/>
  <c r="H26" i="3" l="1"/>
  <c r="G27" i="3" s="1"/>
  <c r="I27" i="3"/>
  <c r="E27" i="3" l="1"/>
  <c r="H27" i="3"/>
  <c r="H15" i="5" l="1"/>
  <c r="G15" i="5" s="1"/>
  <c r="I15" i="5"/>
  <c r="I16" i="5"/>
  <c r="H16" i="5"/>
  <c r="G16" i="5" s="1"/>
  <c r="I17" i="5"/>
  <c r="H17" i="5"/>
  <c r="G17" i="5" s="1"/>
  <c r="N15" i="5" l="1"/>
  <c r="M15" i="5" s="1"/>
  <c r="O15" i="5"/>
  <c r="J15" i="5"/>
  <c r="K15" i="5" s="1"/>
  <c r="L15" i="5" s="1"/>
  <c r="J16" i="5"/>
  <c r="K16" i="5" s="1"/>
  <c r="L16" i="5" s="1"/>
  <c r="O16" i="5"/>
  <c r="N16" i="5"/>
  <c r="M16" i="5" s="1"/>
  <c r="N17" i="5"/>
  <c r="J17" i="5"/>
  <c r="K17" i="5" s="1"/>
  <c r="L17" i="5" s="1"/>
  <c r="O17" i="5"/>
  <c r="R15" i="5" l="1"/>
  <c r="R16" i="5"/>
  <c r="O20" i="5"/>
  <c r="M17" i="5"/>
  <c r="N20" i="5"/>
  <c r="R17" i="5"/>
  <c r="L20" i="5"/>
  <c r="R20" i="5" l="1"/>
  <c r="G21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hp</author>
  </authors>
  <commentList>
    <comment ref="F5" authorId="0" shapeId="0" xr:uid="{AE17F890-C9E0-4364-9B0E-B80F73DFDC43}">
      <text>
        <r>
          <rPr>
            <b/>
            <sz val="8"/>
            <color indexed="81"/>
            <rFont val="Tahoma"/>
            <charset val="162"/>
          </rPr>
          <t xml:space="preserve"> Hasip A.:</t>
        </r>
        <r>
          <rPr>
            <sz val="8"/>
            <color indexed="81"/>
            <rFont val="Tahoma"/>
            <charset val="162"/>
          </rPr>
          <t xml:space="preserve">
Düzenleme Tarihini Giriniz</t>
        </r>
      </text>
    </comment>
    <comment ref="F6" authorId="0" shapeId="0" xr:uid="{3A7F68EB-C942-4BE0-896D-1A8011FFF060}">
      <text>
        <r>
          <rPr>
            <b/>
            <sz val="8"/>
            <color indexed="81"/>
            <rFont val="Tahoma"/>
            <charset val="162"/>
          </rPr>
          <t>Hasip A.:</t>
        </r>
        <r>
          <rPr>
            <sz val="8"/>
            <color indexed="81"/>
            <rFont val="Tahoma"/>
            <charset val="162"/>
          </rPr>
          <t xml:space="preserve">
Adınızı Soyadınızı Giriniz</t>
        </r>
      </text>
    </comment>
    <comment ref="F8" authorId="0" shapeId="0" xr:uid="{AC1B1D13-46C9-4658-8C7E-E5BB721B71E2}">
      <text>
        <r>
          <rPr>
            <b/>
            <sz val="8"/>
            <color indexed="81"/>
            <rFont val="Tahoma"/>
            <charset val="162"/>
          </rPr>
          <t>Hasip A.:</t>
        </r>
        <r>
          <rPr>
            <sz val="8"/>
            <color indexed="81"/>
            <rFont val="Tahoma"/>
            <charset val="162"/>
          </rPr>
          <t xml:space="preserve">
Görevinizi Giriniz</t>
        </r>
      </text>
    </comment>
    <comment ref="F9" authorId="0" shapeId="0" xr:uid="{7B769F60-F575-4D5F-B11B-A571FD663DE7}">
      <text>
        <r>
          <rPr>
            <b/>
            <sz val="8"/>
            <color indexed="81"/>
            <rFont val="Tahoma"/>
            <charset val="162"/>
          </rPr>
          <t>Hasip A.:</t>
        </r>
        <r>
          <rPr>
            <sz val="8"/>
            <color indexed="81"/>
            <rFont val="Tahoma"/>
            <charset val="162"/>
          </rPr>
          <t xml:space="preserve">
Kadro Derecenizi Giriniz
Örn 1 , 3, 15 Gibi</t>
        </r>
      </text>
    </comment>
    <comment ref="F10" authorId="0" shapeId="0" xr:uid="{4ABE1D3D-6B78-4487-B841-B06DBFB7A1CF}">
      <text>
        <r>
          <rPr>
            <b/>
            <sz val="8"/>
            <color indexed="81"/>
            <rFont val="Tahoma"/>
            <charset val="162"/>
          </rPr>
          <t>Hasip A.:</t>
        </r>
        <r>
          <rPr>
            <sz val="8"/>
            <color indexed="81"/>
            <rFont val="Tahoma"/>
            <charset val="162"/>
          </rPr>
          <t xml:space="preserve">
Ek Göstergenizi Giriniz</t>
        </r>
      </text>
    </comment>
    <comment ref="F12" authorId="0" shapeId="0" xr:uid="{D0A4AC74-61B6-4323-9413-6566AD5CAEF5}">
      <text>
        <r>
          <rPr>
            <b/>
            <sz val="8"/>
            <color indexed="81"/>
            <rFont val="Tahoma"/>
            <family val="2"/>
            <charset val="162"/>
          </rPr>
          <t>Hasip A.:</t>
        </r>
        <r>
          <rPr>
            <sz val="8"/>
            <color indexed="81"/>
            <rFont val="Tahoma"/>
            <charset val="162"/>
          </rPr>
          <t xml:space="preserve">
Kadronuzun Bulunduğu  Kurum Adını  Giriniz
</t>
        </r>
      </text>
    </comment>
    <comment ref="G12" authorId="0" shapeId="0" xr:uid="{50FA0A98-56B0-4EDF-B5A2-7EE977250D8B}">
      <text>
        <r>
          <rPr>
            <b/>
            <sz val="8"/>
            <color indexed="81"/>
            <rFont val="Tahoma"/>
            <charset val="162"/>
          </rPr>
          <t>Hasip A.:</t>
        </r>
        <r>
          <rPr>
            <sz val="8"/>
            <color indexed="81"/>
            <rFont val="Tahoma"/>
            <charset val="162"/>
          </rPr>
          <t xml:space="preserve">
Kadronuzun Bulunduğu İl/ İlçe Adı Giriniz
</t>
        </r>
      </text>
    </comment>
    <comment ref="F13" authorId="0" shapeId="0" xr:uid="{CE02B689-9E88-43FA-8DF9-F5C86DB03FF5}">
      <text>
        <r>
          <rPr>
            <b/>
            <sz val="8"/>
            <color indexed="81"/>
            <rFont val="Tahoma"/>
            <charset val="162"/>
          </rPr>
          <t>Hasip A.:</t>
        </r>
        <r>
          <rPr>
            <sz val="8"/>
            <color indexed="81"/>
            <rFont val="Tahoma"/>
            <charset val="162"/>
          </rPr>
          <t xml:space="preserve">
</t>
        </r>
        <r>
          <rPr>
            <sz val="11"/>
            <color indexed="81"/>
            <rFont val="Tahoma"/>
            <family val="2"/>
            <charset val="162"/>
          </rPr>
          <t xml:space="preserve">Medeni Durumunuzu Giriniz
</t>
        </r>
      </text>
    </comment>
    <comment ref="H13" authorId="0" shapeId="0" xr:uid="{5CD65202-B9D6-4743-AE36-3B86C7702ABA}">
      <text>
        <r>
          <rPr>
            <b/>
            <sz val="8"/>
            <color indexed="81"/>
            <rFont val="Tahoma"/>
            <charset val="162"/>
          </rPr>
          <t>Hasip A.:</t>
        </r>
        <r>
          <rPr>
            <sz val="8"/>
            <color indexed="81"/>
            <rFont val="Tahoma"/>
            <charset val="162"/>
          </rPr>
          <t xml:space="preserve">
</t>
        </r>
        <r>
          <rPr>
            <sz val="10"/>
            <color indexed="81"/>
            <rFont val="Tahoma"/>
            <family val="2"/>
            <charset val="162"/>
          </rPr>
          <t>Eşiniz Çalışıyorsa Doldurunuz</t>
        </r>
      </text>
    </comment>
    <comment ref="J13" authorId="0" shapeId="0" xr:uid="{B850AB90-6093-4E77-8B13-4B68DD2490DA}">
      <text>
        <r>
          <rPr>
            <b/>
            <sz val="8"/>
            <color indexed="81"/>
            <rFont val="Tahoma"/>
            <family val="2"/>
            <charset val="162"/>
          </rPr>
          <t>Hasip A.:</t>
        </r>
        <r>
          <rPr>
            <sz val="8"/>
            <color indexed="81"/>
            <rFont val="Tahoma"/>
            <charset val="162"/>
          </rPr>
          <t xml:space="preserve">
</t>
        </r>
        <r>
          <rPr>
            <sz val="10"/>
            <color indexed="81"/>
            <rFont val="Tahoma"/>
            <family val="2"/>
            <charset val="162"/>
          </rPr>
          <t>Evli İseniz Eşinizin Adı Soyadını Giriniz</t>
        </r>
      </text>
    </comment>
    <comment ref="F14" authorId="0" shapeId="0" xr:uid="{212EB49F-B288-4586-B61A-D58361B71AB0}">
      <text>
        <r>
          <rPr>
            <b/>
            <sz val="8"/>
            <color indexed="81"/>
            <rFont val="Tahoma"/>
            <family val="2"/>
            <charset val="162"/>
          </rPr>
          <t>Hasip A.:</t>
        </r>
        <r>
          <rPr>
            <sz val="8"/>
            <color indexed="81"/>
            <rFont val="Tahoma"/>
            <charset val="162"/>
          </rPr>
          <t xml:space="preserve">
</t>
        </r>
        <r>
          <rPr>
            <sz val="12"/>
            <color indexed="81"/>
            <rFont val="Tahoma"/>
            <family val="2"/>
            <charset val="162"/>
          </rPr>
          <t xml:space="preserve">Nakil Geldiğiniz Yer Adını Giriniz
</t>
        </r>
      </text>
    </comment>
    <comment ref="F15" authorId="0" shapeId="0" xr:uid="{27C33328-C9E8-4438-AACB-A089C88CCCD3}">
      <text>
        <r>
          <rPr>
            <b/>
            <sz val="10"/>
            <color indexed="81"/>
            <rFont val="Tahoma"/>
            <family val="2"/>
            <charset val="162"/>
          </rPr>
          <t xml:space="preserve"> Hasip A.:
</t>
        </r>
        <r>
          <rPr>
            <sz val="10"/>
            <color indexed="81"/>
            <rFont val="Tahoma"/>
            <family val="2"/>
            <charset val="162"/>
          </rPr>
          <t>Naklen Geldiğiniz Yer ile Atamanızın Yapıldığı yer Arasındaki KM'yi Giriniz</t>
        </r>
      </text>
    </comment>
    <comment ref="F16" authorId="0" shapeId="0" xr:uid="{7299DFFA-A1F0-4AF6-A135-3BB1111EE4DE}">
      <text>
        <r>
          <rPr>
            <b/>
            <sz val="8"/>
            <color indexed="81"/>
            <rFont val="Tahoma"/>
            <charset val="162"/>
          </rPr>
          <t xml:space="preserve"> Hasip A.:</t>
        </r>
        <r>
          <rPr>
            <sz val="8"/>
            <color indexed="81"/>
            <rFont val="Tahoma"/>
            <charset val="162"/>
          </rPr>
          <t xml:space="preserve">
</t>
        </r>
        <r>
          <rPr>
            <sz val="11"/>
            <color indexed="81"/>
            <rFont val="Tahoma"/>
            <family val="2"/>
            <charset val="162"/>
          </rPr>
          <t>Atama Evrakı Üzerindeki Tarihi Giriniz</t>
        </r>
      </text>
    </comment>
    <comment ref="H16" authorId="0" shapeId="0" xr:uid="{ED86D1ED-6471-4ED5-89D0-48F699952E56}">
      <text>
        <r>
          <rPr>
            <b/>
            <sz val="8"/>
            <color indexed="81"/>
            <rFont val="Tahoma"/>
            <charset val="162"/>
          </rPr>
          <t>Hasip A.:</t>
        </r>
        <r>
          <rPr>
            <sz val="8"/>
            <color indexed="81"/>
            <rFont val="Tahoma"/>
            <charset val="162"/>
          </rPr>
          <t xml:space="preserve">
Çocuk Adı Soyadı Giriniz
</t>
        </r>
      </text>
    </comment>
    <comment ref="H17" authorId="0" shapeId="0" xr:uid="{126DBDA4-1556-4679-8A5F-E754A311A062}">
      <text>
        <r>
          <rPr>
            <b/>
            <sz val="8"/>
            <color indexed="81"/>
            <rFont val="Tahoma"/>
            <charset val="162"/>
          </rPr>
          <t>Hasip A.:</t>
        </r>
        <r>
          <rPr>
            <sz val="8"/>
            <color indexed="81"/>
            <rFont val="Tahoma"/>
            <charset val="162"/>
          </rPr>
          <t xml:space="preserve">
Çocuk Adı Soyadı Giriniz
</t>
        </r>
      </text>
    </comment>
    <comment ref="H18" authorId="0" shapeId="0" xr:uid="{15A11A88-AF69-425E-B207-2516549DE8FC}">
      <text>
        <r>
          <rPr>
            <b/>
            <sz val="8"/>
            <color indexed="81"/>
            <rFont val="Tahoma"/>
            <charset val="162"/>
          </rPr>
          <t>Hasip A.:</t>
        </r>
        <r>
          <rPr>
            <sz val="8"/>
            <color indexed="81"/>
            <rFont val="Tahoma"/>
            <charset val="162"/>
          </rPr>
          <t xml:space="preserve">
Çocuk Adı Soyadı Giriniz
</t>
        </r>
      </text>
    </comment>
    <comment ref="H19" authorId="0" shapeId="0" xr:uid="{FD2E5764-9AE0-4634-B988-01EF548A1E2E}">
      <text>
        <r>
          <rPr>
            <b/>
            <sz val="8"/>
            <color indexed="81"/>
            <rFont val="Tahoma"/>
            <charset val="162"/>
          </rPr>
          <t>Hasip A.:</t>
        </r>
        <r>
          <rPr>
            <sz val="8"/>
            <color indexed="81"/>
            <rFont val="Tahoma"/>
            <charset val="162"/>
          </rPr>
          <t xml:space="preserve">
Eşiniz İçin Yolluk Almıyorsanız 
4.Çocuk Adı Soyadı Giriniz
</t>
        </r>
      </text>
    </comment>
    <comment ref="F20" authorId="0" shapeId="0" xr:uid="{7420D18C-EDC9-4E64-ACD2-320EADC74ECF}">
      <text>
        <r>
          <rPr>
            <b/>
            <sz val="8"/>
            <color indexed="81"/>
            <rFont val="Tahoma"/>
            <charset val="162"/>
          </rPr>
          <t>Hasip A.:</t>
        </r>
        <r>
          <rPr>
            <sz val="8"/>
            <color indexed="81"/>
            <rFont val="Tahoma"/>
            <charset val="162"/>
          </rPr>
          <t xml:space="preserve">
Evraka Onay Verecek Makamın Adı Soyadını Giriniz
</t>
        </r>
      </text>
    </comment>
    <comment ref="H20" authorId="0" shapeId="0" xr:uid="{A83BE66E-EFD8-410F-9628-777754FB3F5C}">
      <text>
        <r>
          <rPr>
            <b/>
            <sz val="8"/>
            <color indexed="81"/>
            <rFont val="Tahoma"/>
            <charset val="162"/>
          </rPr>
          <t>Hasip A.:</t>
        </r>
        <r>
          <rPr>
            <sz val="8"/>
            <color indexed="81"/>
            <rFont val="Tahoma"/>
            <charset val="162"/>
          </rPr>
          <t xml:space="preserve">
Babanızın Adı Soyadını Giriniz
</t>
        </r>
      </text>
    </comment>
    <comment ref="F21" authorId="0" shapeId="0" xr:uid="{D0F6BEB1-F499-45C7-A051-55F302E4474A}">
      <text>
        <r>
          <rPr>
            <b/>
            <sz val="8"/>
            <color indexed="81"/>
            <rFont val="Tahoma"/>
            <charset val="162"/>
          </rPr>
          <t>Hasip A.:</t>
        </r>
        <r>
          <rPr>
            <sz val="8"/>
            <color indexed="81"/>
            <rFont val="Tahoma"/>
            <charset val="162"/>
          </rPr>
          <t xml:space="preserve">
Evraka Onay Verecek Makamın Ünvanını Giriniz
</t>
        </r>
      </text>
    </comment>
    <comment ref="H21" authorId="0" shapeId="0" xr:uid="{D327976D-0317-49FF-8FFA-E1988F66D2F7}">
      <text>
        <r>
          <rPr>
            <b/>
            <sz val="8"/>
            <color indexed="81"/>
            <rFont val="Tahoma"/>
            <charset val="162"/>
          </rPr>
          <t>Hasip A.:</t>
        </r>
        <r>
          <rPr>
            <sz val="8"/>
            <color indexed="81"/>
            <rFont val="Tahoma"/>
            <charset val="162"/>
          </rPr>
          <t xml:space="preserve">
Annenizin Adı Soyadını Giriniz
</t>
        </r>
      </text>
    </comment>
  </commentList>
</comments>
</file>

<file path=xl/sharedStrings.xml><?xml version="1.0" encoding="utf-8"?>
<sst xmlns="http://schemas.openxmlformats.org/spreadsheetml/2006/main" count="108" uniqueCount="84">
  <si>
    <t xml:space="preserve"> </t>
  </si>
  <si>
    <t>1.İmza</t>
  </si>
  <si>
    <t>Yevmiye Tutarı</t>
  </si>
  <si>
    <t>ADI SOYADI</t>
  </si>
  <si>
    <t>UNVANI</t>
  </si>
  <si>
    <t>DERECESI</t>
  </si>
  <si>
    <t>(TL.-)</t>
  </si>
  <si>
    <t xml:space="preserve"> TUTARI</t>
  </si>
  <si>
    <t xml:space="preserve">  TUTARI</t>
  </si>
  <si>
    <r>
      <t>(*)</t>
    </r>
    <r>
      <rPr>
        <sz val="8"/>
        <color indexed="8"/>
        <rFont val="Times New Roman"/>
        <family val="1"/>
        <charset val="162"/>
      </rPr>
      <t xml:space="preserve"> Bu kısım bildirim sahibinin görevi yerine getirmesinden bilgisi olan amir tarafından imzalanacaktır.</t>
    </r>
  </si>
  <si>
    <t>Otobüs Ücreti</t>
  </si>
  <si>
    <t xml:space="preserve">   Bıir Günlük Yevmiye</t>
  </si>
  <si>
    <t>Gün Sayısı</t>
  </si>
  <si>
    <t>HARCİRAH</t>
  </si>
  <si>
    <t>5   - 15 DERECE</t>
  </si>
  <si>
    <t>1   -   4 DERECE</t>
  </si>
  <si>
    <t>EK GÖSTERGESİ</t>
  </si>
  <si>
    <t>Ek Gösterge</t>
  </si>
  <si>
    <t>Derece</t>
  </si>
  <si>
    <t>Yevmiye</t>
  </si>
  <si>
    <t>1+2+3+4</t>
  </si>
  <si>
    <t>TL.harcamaya ait bildirimdir.</t>
  </si>
  <si>
    <t>BİRİM YETKİLİSİ *</t>
  </si>
  <si>
    <t>Evli</t>
  </si>
  <si>
    <t>Bekar</t>
  </si>
  <si>
    <t>Dul</t>
  </si>
  <si>
    <t>Hayır</t>
  </si>
  <si>
    <t>Evet Özel Sektör</t>
  </si>
  <si>
    <t>Evet Devlet Memuru</t>
  </si>
  <si>
    <t>Erkek</t>
  </si>
  <si>
    <t>Kadın</t>
  </si>
  <si>
    <t>Yurt İçi Sürekli Görev Yolluğu Bilgi Giriş Ekranı</t>
  </si>
  <si>
    <t>Mesafe Bulmak İçin</t>
  </si>
  <si>
    <t>www.kgm.gov.tr</t>
  </si>
  <si>
    <t>Personelin Adı Soyadı</t>
  </si>
  <si>
    <t>Erkek / Kadın</t>
  </si>
  <si>
    <t>Kadro  Ünvanını Giriniz</t>
  </si>
  <si>
    <t>Kadro Derecenizi Giriniz</t>
  </si>
  <si>
    <t>Ek Göstergenizi Giriniz</t>
  </si>
  <si>
    <t>Medeni Haliniz</t>
  </si>
  <si>
    <t>Atama Tarihi</t>
  </si>
  <si>
    <t>Evrak Düzenleme Tarihini Giriniz</t>
  </si>
  <si>
    <t>Nakil Geldiğiniz Yer Adı ( İl / İlçe )</t>
  </si>
  <si>
    <t>Bildirime İmza Atacak Birim Yetkilisinin Adı Soyadını Giriniz</t>
  </si>
  <si>
    <t>Bildirime İmza Atacak Birim Yetkilisinin Ünvanını Giriniz</t>
  </si>
  <si>
    <t>YURTİÇİ SÜREKLİ GÖREV YOLLUĞU BİLDİRİMİ</t>
  </si>
  <si>
    <t>Nereden Nereye Gidildiği</t>
  </si>
  <si>
    <t>Kadro Yerinizin Bulunduğu İl / İlçe</t>
  </si>
  <si>
    <t>Adı Soyadı</t>
  </si>
  <si>
    <t>Akrabalık Derecesi</t>
  </si>
  <si>
    <t>Gündelikleri</t>
  </si>
  <si>
    <t>Taşıt Gideri</t>
  </si>
  <si>
    <t>Otobüs Ücreti TL</t>
  </si>
  <si>
    <t>Yer Değiştirme Giderleri</t>
  </si>
  <si>
    <t>Sabit Unsur</t>
  </si>
  <si>
    <t>Mesafe /km</t>
  </si>
  <si>
    <t>Tutarı</t>
  </si>
  <si>
    <t>Değişken UNSUR</t>
  </si>
  <si>
    <t>Toplam</t>
  </si>
  <si>
    <t>2.Sıra</t>
  </si>
  <si>
    <t>4.sıra</t>
  </si>
  <si>
    <t>1.sıra</t>
  </si>
  <si>
    <t>3.Sıra</t>
  </si>
  <si>
    <t>5.Sıra</t>
  </si>
  <si>
    <t>6.Sıra</t>
  </si>
  <si>
    <t xml:space="preserve"> DAIRESI          </t>
  </si>
  <si>
    <t xml:space="preserve">BUTCE YILI     </t>
  </si>
  <si>
    <t>Kendisi</t>
  </si>
  <si>
    <t>Naklen Geldiğiniz İl / İlçe ile Atamanızın Yapıldığı Yer Arası Kaç Km.</t>
  </si>
  <si>
    <t xml:space="preserve"> Bütçe Kanunun H Cetveli</t>
  </si>
  <si>
    <t>Düzenleyen Hasip AĞIRÇELİK Sinop Üniversitesi / Strateji Geliştirme Daire Başkanlığı</t>
  </si>
  <si>
    <t>GÜNDELIĞİ</t>
  </si>
  <si>
    <t>CEŞİDİ</t>
  </si>
  <si>
    <t>Kadro Yerinizin Adı / Bulunduğu İl-İlçe  (Atandığınız Kurum Bilgileri)</t>
  </si>
  <si>
    <t xml:space="preserve"> 3600  -DAHİL 6400 HARİÇ</t>
  </si>
  <si>
    <t xml:space="preserve"> 6400  -DAHİL 8000 HARİÇ</t>
  </si>
  <si>
    <t>Ankara</t>
  </si>
  <si>
    <t>Bir Garip Mutemet :)</t>
  </si>
  <si>
    <t>Sinop / Merkez</t>
  </si>
  <si>
    <t>Kurum Adı</t>
  </si>
  <si>
    <t>Aaaa aaaa</t>
  </si>
  <si>
    <t>Bbbb BBB</t>
  </si>
  <si>
    <t>Soru, Görüş ve Önerileriniz İçin :                                Hasip AĞIRÇELİK                                                             0507 041 54 05</t>
  </si>
  <si>
    <t>….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</si>
</sst>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205" formatCode="hh:mm;@"/>
    <numFmt numFmtId="207" formatCode="#,##0_);\(#,##0\)"/>
  </numFmts>
  <fonts count="47" x14ac:knownFonts="1">
    <font>
      <sz val="10"/>
      <name val="Arial"/>
      <charset val="162"/>
    </font>
    <font>
      <sz val="10"/>
      <name val="Arial"/>
      <charset val="162"/>
    </font>
    <font>
      <sz val="8"/>
      <name val="Arial"/>
      <charset val="162"/>
    </font>
    <font>
      <u/>
      <sz val="10"/>
      <color indexed="12"/>
      <name val="Arial"/>
      <charset val="162"/>
    </font>
    <font>
      <sz val="8"/>
      <color indexed="81"/>
      <name val="Tahoma"/>
      <charset val="162"/>
    </font>
    <font>
      <b/>
      <sz val="8"/>
      <color indexed="81"/>
      <name val="Tahoma"/>
      <charset val="162"/>
    </font>
    <font>
      <b/>
      <sz val="10"/>
      <name val="Arial"/>
      <family val="2"/>
      <charset val="162"/>
    </font>
    <font>
      <sz val="8"/>
      <color indexed="8"/>
      <name val="Times New Roman"/>
      <family val="1"/>
      <charset val="162"/>
    </font>
    <font>
      <sz val="8"/>
      <name val="Times New Roman"/>
      <family val="1"/>
      <charset val="162"/>
    </font>
    <font>
      <sz val="12"/>
      <name val="Times New Roman"/>
      <family val="1"/>
      <charset val="162"/>
    </font>
    <font>
      <sz val="12"/>
      <color indexed="8"/>
      <name val="Times New Roman"/>
      <family val="1"/>
      <charset val="162"/>
    </font>
    <font>
      <b/>
      <sz val="10"/>
      <color indexed="8"/>
      <name val="Times New Roman"/>
      <family val="1"/>
      <charset val="162"/>
    </font>
    <font>
      <b/>
      <sz val="8"/>
      <color indexed="8"/>
      <name val="Times New Roman"/>
      <family val="1"/>
      <charset val="162"/>
    </font>
    <font>
      <sz val="9"/>
      <color indexed="8"/>
      <name val="Times New Roman"/>
      <family val="1"/>
      <charset val="162"/>
    </font>
    <font>
      <b/>
      <sz val="10"/>
      <color indexed="10"/>
      <name val="Arial"/>
      <family val="2"/>
      <charset val="162"/>
    </font>
    <font>
      <b/>
      <sz val="11"/>
      <color indexed="57"/>
      <name val="Arial"/>
      <family val="2"/>
      <charset val="162"/>
    </font>
    <font>
      <sz val="12"/>
      <color indexed="81"/>
      <name val="Tahoma"/>
      <family val="2"/>
      <charset val="162"/>
    </font>
    <font>
      <sz val="11"/>
      <color indexed="81"/>
      <name val="Tahoma"/>
      <family val="2"/>
      <charset val="162"/>
    </font>
    <font>
      <b/>
      <sz val="10"/>
      <color indexed="81"/>
      <name val="Tahoma"/>
      <family val="2"/>
      <charset val="162"/>
    </font>
    <font>
      <sz val="10"/>
      <color indexed="81"/>
      <name val="Tahoma"/>
      <family val="2"/>
      <charset val="162"/>
    </font>
    <font>
      <sz val="10"/>
      <color indexed="9"/>
      <name val="Arial"/>
      <charset val="162"/>
    </font>
    <font>
      <b/>
      <sz val="12"/>
      <color indexed="8"/>
      <name val="Times New Roman"/>
      <family val="1"/>
      <charset val="162"/>
    </font>
    <font>
      <sz val="11"/>
      <name val="Times New Roman"/>
      <family val="1"/>
      <charset val="162"/>
    </font>
    <font>
      <sz val="10"/>
      <name val="Times New Roman"/>
      <family val="1"/>
      <charset val="162"/>
    </font>
    <font>
      <sz val="10"/>
      <color indexed="8"/>
      <name val="Times New Roman"/>
      <family val="1"/>
      <charset val="162"/>
    </font>
    <font>
      <b/>
      <sz val="8"/>
      <name val="Times New Roman"/>
      <family val="1"/>
      <charset val="162"/>
    </font>
    <font>
      <b/>
      <sz val="14"/>
      <color indexed="10"/>
      <name val="Arial"/>
      <family val="2"/>
      <charset val="162"/>
    </font>
    <font>
      <b/>
      <sz val="8"/>
      <color indexed="81"/>
      <name val="Tahoma"/>
      <family val="2"/>
      <charset val="162"/>
    </font>
    <font>
      <b/>
      <sz val="12"/>
      <name val="Times New Roman"/>
      <family val="1"/>
      <charset val="162"/>
    </font>
    <font>
      <b/>
      <sz val="10"/>
      <name val="Times New Roman"/>
      <family val="1"/>
      <charset val="162"/>
    </font>
    <font>
      <sz val="15"/>
      <name val="Times New Roman"/>
      <family val="1"/>
      <charset val="162"/>
    </font>
    <font>
      <b/>
      <u/>
      <sz val="15"/>
      <color indexed="8"/>
      <name val="Times New Roman"/>
      <family val="1"/>
      <charset val="162"/>
    </font>
    <font>
      <sz val="15"/>
      <color indexed="8"/>
      <name val="Times New Roman"/>
      <family val="1"/>
      <charset val="162"/>
    </font>
    <font>
      <b/>
      <sz val="15"/>
      <color indexed="10"/>
      <name val="Times New Roman"/>
      <family val="1"/>
      <charset val="162"/>
    </font>
    <font>
      <b/>
      <sz val="12"/>
      <color theme="1" tint="4.9989318521683403E-2"/>
      <name val="Calibri"/>
      <family val="2"/>
      <charset val="162"/>
      <scheme val="minor"/>
    </font>
    <font>
      <b/>
      <sz val="14"/>
      <color indexed="8"/>
      <name val="Calibri"/>
      <family val="2"/>
      <charset val="162"/>
      <scheme val="minor"/>
    </font>
    <font>
      <b/>
      <sz val="14"/>
      <color theme="1"/>
      <name val="Calibri"/>
      <family val="2"/>
      <charset val="162"/>
      <scheme val="minor"/>
    </font>
    <font>
      <b/>
      <u/>
      <sz val="14"/>
      <color indexed="12"/>
      <name val="Calibri"/>
      <family val="2"/>
      <charset val="162"/>
      <scheme val="minor"/>
    </font>
    <font>
      <b/>
      <sz val="14"/>
      <name val="Calibri"/>
      <family val="2"/>
      <charset val="162"/>
      <scheme val="minor"/>
    </font>
    <font>
      <b/>
      <sz val="14"/>
      <color indexed="48"/>
      <name val="Calibri"/>
      <family val="2"/>
      <charset val="162"/>
      <scheme val="minor"/>
    </font>
    <font>
      <sz val="14"/>
      <name val="Calibri"/>
      <family val="2"/>
      <charset val="162"/>
      <scheme val="minor"/>
    </font>
    <font>
      <b/>
      <sz val="14"/>
      <color theme="1" tint="4.9989318521683403E-2"/>
      <name val="Calibri"/>
      <family val="2"/>
      <charset val="162"/>
      <scheme val="minor"/>
    </font>
    <font>
      <b/>
      <sz val="14"/>
      <color indexed="12"/>
      <name val="Calibri"/>
      <family val="2"/>
      <charset val="162"/>
      <scheme val="minor"/>
    </font>
    <font>
      <b/>
      <sz val="14"/>
      <color indexed="10"/>
      <name val="Calibri"/>
      <family val="2"/>
      <charset val="162"/>
      <scheme val="minor"/>
    </font>
    <font>
      <sz val="14"/>
      <color indexed="9"/>
      <name val="Calibri"/>
      <family val="2"/>
      <charset val="162"/>
      <scheme val="minor"/>
    </font>
    <font>
      <b/>
      <sz val="14"/>
      <color indexed="14"/>
      <name val="Calibri"/>
      <family val="2"/>
      <charset val="162"/>
      <scheme val="minor"/>
    </font>
    <font>
      <b/>
      <sz val="22"/>
      <name val="Calibri"/>
      <family val="2"/>
      <charset val="162"/>
      <scheme val="minor"/>
    </font>
  </fonts>
  <fills count="1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9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82">
    <xf numFmtId="0" fontId="0" fillId="0" borderId="0" xfId="0"/>
    <xf numFmtId="0" fontId="0" fillId="0" borderId="1" xfId="0" applyBorder="1" applyProtection="1">
      <protection hidden="1"/>
    </xf>
    <xf numFmtId="0" fontId="0" fillId="0" borderId="1" xfId="0" applyBorder="1" applyAlignment="1" applyProtection="1">
      <alignment wrapText="1"/>
      <protection hidden="1"/>
    </xf>
    <xf numFmtId="0" fontId="0" fillId="0" borderId="0" xfId="0" applyProtection="1">
      <protection hidden="1"/>
    </xf>
    <xf numFmtId="0" fontId="0" fillId="2" borderId="0" xfId="0" applyFill="1" applyProtection="1">
      <protection hidden="1"/>
    </xf>
    <xf numFmtId="0" fontId="14" fillId="2" borderId="0" xfId="0" applyFont="1" applyFill="1" applyAlignment="1" applyProtection="1">
      <protection hidden="1"/>
    </xf>
    <xf numFmtId="0" fontId="0" fillId="0" borderId="0" xfId="0" applyBorder="1" applyProtection="1">
      <protection hidden="1"/>
    </xf>
    <xf numFmtId="4" fontId="0" fillId="0" borderId="1" xfId="0" applyNumberFormat="1" applyBorder="1" applyProtection="1">
      <protection hidden="1"/>
    </xf>
    <xf numFmtId="0" fontId="0" fillId="0" borderId="2" xfId="0" applyBorder="1" applyProtection="1">
      <protection hidden="1"/>
    </xf>
    <xf numFmtId="0" fontId="0" fillId="0" borderId="3" xfId="0" applyBorder="1" applyProtection="1">
      <protection hidden="1"/>
    </xf>
    <xf numFmtId="0" fontId="0" fillId="0" borderId="4" xfId="0" applyBorder="1" applyProtection="1">
      <protection hidden="1"/>
    </xf>
    <xf numFmtId="14" fontId="0" fillId="0" borderId="1" xfId="0" applyNumberFormat="1" applyBorder="1" applyAlignment="1" applyProtection="1">
      <alignment wrapText="1"/>
      <protection hidden="1"/>
    </xf>
    <xf numFmtId="1" fontId="0" fillId="0" borderId="1" xfId="0" applyNumberFormat="1" applyBorder="1" applyAlignment="1" applyProtection="1">
      <alignment wrapText="1"/>
      <protection hidden="1"/>
    </xf>
    <xf numFmtId="4" fontId="0" fillId="0" borderId="1" xfId="0" applyNumberFormat="1" applyBorder="1" applyAlignment="1" applyProtection="1">
      <alignment wrapText="1"/>
      <protection hidden="1"/>
    </xf>
    <xf numFmtId="0" fontId="14" fillId="0" borderId="0" xfId="0" applyFont="1" applyAlignment="1" applyProtection="1">
      <alignment wrapText="1"/>
      <protection hidden="1"/>
    </xf>
    <xf numFmtId="14" fontId="14" fillId="0" borderId="1" xfId="0" applyNumberFormat="1" applyFont="1" applyBorder="1" applyAlignment="1" applyProtection="1">
      <alignment wrapText="1"/>
      <protection hidden="1"/>
    </xf>
    <xf numFmtId="0" fontId="14" fillId="0" borderId="1" xfId="0" applyFont="1" applyBorder="1" applyAlignment="1" applyProtection="1">
      <alignment wrapText="1"/>
      <protection hidden="1"/>
    </xf>
    <xf numFmtId="0" fontId="0" fillId="0" borderId="0" xfId="0" applyBorder="1" applyAlignment="1" applyProtection="1">
      <alignment wrapText="1"/>
      <protection hidden="1"/>
    </xf>
    <xf numFmtId="0" fontId="0" fillId="0" borderId="0" xfId="0" applyAlignment="1" applyProtection="1">
      <alignment wrapText="1"/>
      <protection hidden="1"/>
    </xf>
    <xf numFmtId="0" fontId="0" fillId="4" borderId="0" xfId="0" applyFill="1" applyProtection="1">
      <protection hidden="1"/>
    </xf>
    <xf numFmtId="0" fontId="0" fillId="4" borderId="0" xfId="0" applyFill="1" applyAlignment="1" applyProtection="1">
      <alignment horizontal="left"/>
      <protection hidden="1"/>
    </xf>
    <xf numFmtId="0" fontId="20" fillId="4" borderId="0" xfId="0" applyFont="1" applyFill="1" applyAlignment="1" applyProtection="1">
      <alignment horizontal="center"/>
      <protection hidden="1"/>
    </xf>
    <xf numFmtId="0" fontId="1" fillId="4" borderId="0" xfId="0" applyFont="1" applyFill="1" applyAlignment="1" applyProtection="1">
      <alignment horizontal="center"/>
      <protection hidden="1"/>
    </xf>
    <xf numFmtId="0" fontId="0" fillId="6" borderId="0" xfId="0" applyFill="1" applyProtection="1">
      <protection hidden="1"/>
    </xf>
    <xf numFmtId="0" fontId="7" fillId="6" borderId="6" xfId="0" applyFont="1" applyFill="1" applyBorder="1" applyProtection="1">
      <protection hidden="1"/>
    </xf>
    <xf numFmtId="0" fontId="8" fillId="6" borderId="0" xfId="0" applyFont="1" applyFill="1" applyProtection="1">
      <protection hidden="1"/>
    </xf>
    <xf numFmtId="0" fontId="9" fillId="6" borderId="0" xfId="0" applyFont="1" applyFill="1" applyProtection="1">
      <protection hidden="1"/>
    </xf>
    <xf numFmtId="0" fontId="8" fillId="6" borderId="0" xfId="0" applyFont="1" applyFill="1" applyAlignment="1" applyProtection="1">
      <alignment horizontal="center"/>
      <protection hidden="1"/>
    </xf>
    <xf numFmtId="0" fontId="8" fillId="6" borderId="7" xfId="0" applyFont="1" applyFill="1" applyBorder="1" applyProtection="1">
      <protection hidden="1"/>
    </xf>
    <xf numFmtId="0" fontId="8" fillId="6" borderId="0" xfId="0" applyFont="1" applyFill="1" applyAlignment="1" applyProtection="1">
      <alignment horizontal="left"/>
      <protection hidden="1"/>
    </xf>
    <xf numFmtId="0" fontId="10" fillId="6" borderId="6" xfId="0" applyFont="1" applyFill="1" applyBorder="1" applyProtection="1">
      <protection hidden="1"/>
    </xf>
    <xf numFmtId="0" fontId="8" fillId="6" borderId="7" xfId="0" applyFont="1" applyFill="1" applyBorder="1" applyAlignment="1" applyProtection="1">
      <alignment horizontal="right"/>
      <protection hidden="1"/>
    </xf>
    <xf numFmtId="0" fontId="11" fillId="6" borderId="8" xfId="0" applyFont="1" applyFill="1" applyBorder="1" applyAlignment="1" applyProtection="1">
      <protection hidden="1"/>
    </xf>
    <xf numFmtId="0" fontId="11" fillId="6" borderId="9" xfId="0" applyFont="1" applyFill="1" applyBorder="1" applyAlignment="1" applyProtection="1">
      <alignment horizontal="center"/>
      <protection hidden="1"/>
    </xf>
    <xf numFmtId="0" fontId="11" fillId="6" borderId="10" xfId="0" applyFont="1" applyFill="1" applyBorder="1" applyProtection="1">
      <protection hidden="1"/>
    </xf>
    <xf numFmtId="0" fontId="11" fillId="6" borderId="8" xfId="0" applyFont="1" applyFill="1" applyBorder="1" applyProtection="1">
      <protection hidden="1"/>
    </xf>
    <xf numFmtId="0" fontId="11" fillId="6" borderId="5" xfId="0" applyFont="1" applyFill="1" applyBorder="1" applyAlignment="1" applyProtection="1">
      <alignment horizontal="center"/>
      <protection hidden="1"/>
    </xf>
    <xf numFmtId="0" fontId="11" fillId="6" borderId="10" xfId="0" applyFont="1" applyFill="1" applyBorder="1" applyAlignment="1" applyProtection="1">
      <alignment horizontal="center"/>
      <protection hidden="1"/>
    </xf>
    <xf numFmtId="0" fontId="11" fillId="6" borderId="11" xfId="0" applyFont="1" applyFill="1" applyBorder="1" applyAlignment="1" applyProtection="1">
      <alignment vertical="center" wrapText="1"/>
      <protection hidden="1"/>
    </xf>
    <xf numFmtId="0" fontId="24" fillId="6" borderId="10" xfId="0" applyFont="1" applyFill="1" applyBorder="1" applyAlignment="1" applyProtection="1">
      <alignment horizontal="center"/>
      <protection hidden="1"/>
    </xf>
    <xf numFmtId="0" fontId="24" fillId="6" borderId="12" xfId="0" applyFont="1" applyFill="1" applyBorder="1" applyAlignment="1" applyProtection="1">
      <alignment horizontal="center"/>
      <protection hidden="1"/>
    </xf>
    <xf numFmtId="0" fontId="24" fillId="6" borderId="13" xfId="0" applyFont="1" applyFill="1" applyBorder="1" applyAlignment="1" applyProtection="1">
      <alignment horizontal="center"/>
      <protection hidden="1"/>
    </xf>
    <xf numFmtId="0" fontId="24" fillId="6" borderId="12" xfId="0" applyFont="1" applyFill="1" applyBorder="1" applyAlignment="1" applyProtection="1">
      <alignment horizontal="center" vertical="center" wrapText="1"/>
      <protection hidden="1"/>
    </xf>
    <xf numFmtId="0" fontId="0" fillId="6" borderId="14" xfId="0" applyFill="1" applyBorder="1" applyProtection="1">
      <protection hidden="1"/>
    </xf>
    <xf numFmtId="4" fontId="21" fillId="6" borderId="15" xfId="0" applyNumberFormat="1" applyFont="1" applyFill="1" applyBorder="1" applyAlignment="1" applyProtection="1">
      <alignment horizontal="center"/>
      <protection hidden="1"/>
    </xf>
    <xf numFmtId="4" fontId="10" fillId="6" borderId="15" xfId="0" applyNumberFormat="1" applyFont="1" applyFill="1" applyBorder="1" applyAlignment="1" applyProtection="1">
      <alignment horizontal="center"/>
      <protection hidden="1"/>
    </xf>
    <xf numFmtId="0" fontId="7" fillId="6" borderId="0" xfId="0" applyFont="1" applyFill="1" applyBorder="1" applyProtection="1">
      <protection hidden="1"/>
    </xf>
    <xf numFmtId="0" fontId="8" fillId="6" borderId="0" xfId="0" applyFont="1" applyFill="1" applyBorder="1" applyProtection="1">
      <protection hidden="1"/>
    </xf>
    <xf numFmtId="0" fontId="13" fillId="6" borderId="16" xfId="0" applyFont="1" applyFill="1" applyBorder="1" applyProtection="1">
      <protection hidden="1"/>
    </xf>
    <xf numFmtId="0" fontId="23" fillId="6" borderId="7" xfId="0" applyFont="1" applyFill="1" applyBorder="1" applyProtection="1">
      <protection hidden="1"/>
    </xf>
    <xf numFmtId="0" fontId="29" fillId="6" borderId="11" xfId="0" applyFont="1" applyFill="1" applyBorder="1" applyProtection="1">
      <protection hidden="1"/>
    </xf>
    <xf numFmtId="0" fontId="23" fillId="6" borderId="0" xfId="0" applyFont="1" applyFill="1" applyProtection="1">
      <protection hidden="1"/>
    </xf>
    <xf numFmtId="0" fontId="23" fillId="0" borderId="0" xfId="0" applyFont="1" applyProtection="1">
      <protection hidden="1"/>
    </xf>
    <xf numFmtId="0" fontId="23" fillId="0" borderId="1" xfId="0" applyFont="1" applyBorder="1" applyAlignment="1" applyProtection="1">
      <alignment wrapText="1"/>
      <protection hidden="1"/>
    </xf>
    <xf numFmtId="0" fontId="23" fillId="0" borderId="1" xfId="0" applyFont="1" applyBorder="1" applyProtection="1">
      <protection hidden="1"/>
    </xf>
    <xf numFmtId="4" fontId="23" fillId="0" borderId="1" xfId="0" applyNumberFormat="1" applyFont="1" applyBorder="1" applyProtection="1">
      <protection hidden="1"/>
    </xf>
    <xf numFmtId="0" fontId="30" fillId="0" borderId="0" xfId="0" applyFont="1" applyProtection="1">
      <protection hidden="1"/>
    </xf>
    <xf numFmtId="14" fontId="32" fillId="7" borderId="1" xfId="0" applyNumberFormat="1" applyFont="1" applyFill="1" applyBorder="1" applyAlignment="1" applyProtection="1">
      <alignment horizontal="center" vertical="center"/>
      <protection hidden="1"/>
    </xf>
    <xf numFmtId="14" fontId="30" fillId="7" borderId="1" xfId="0" applyNumberFormat="1" applyFont="1" applyFill="1" applyBorder="1" applyAlignment="1" applyProtection="1">
      <alignment horizontal="center" vertical="center"/>
      <protection hidden="1"/>
    </xf>
    <xf numFmtId="4" fontId="33" fillId="0" borderId="1" xfId="0" applyNumberFormat="1" applyFont="1" applyBorder="1" applyAlignment="1" applyProtection="1">
      <alignment horizontal="center" vertical="center"/>
      <protection locked="0" hidden="1"/>
    </xf>
    <xf numFmtId="0" fontId="7" fillId="6" borderId="7" xfId="0" applyFont="1" applyFill="1" applyBorder="1" applyProtection="1">
      <protection hidden="1"/>
    </xf>
    <xf numFmtId="0" fontId="11" fillId="6" borderId="1" xfId="0" applyFont="1" applyFill="1" applyBorder="1" applyAlignment="1" applyProtection="1">
      <alignment wrapText="1"/>
      <protection hidden="1"/>
    </xf>
    <xf numFmtId="1" fontId="21" fillId="6" borderId="1" xfId="0" applyNumberFormat="1" applyFont="1" applyFill="1" applyBorder="1" applyAlignment="1" applyProtection="1">
      <alignment horizontal="center"/>
      <protection hidden="1"/>
    </xf>
    <xf numFmtId="4" fontId="21" fillId="6" borderId="1" xfId="0" applyNumberFormat="1" applyFont="1" applyFill="1" applyBorder="1" applyAlignment="1" applyProtection="1">
      <alignment horizontal="center"/>
      <protection hidden="1"/>
    </xf>
    <xf numFmtId="0" fontId="10" fillId="6" borderId="0" xfId="0" applyFont="1" applyFill="1" applyBorder="1" applyProtection="1">
      <protection hidden="1"/>
    </xf>
    <xf numFmtId="0" fontId="8" fillId="6" borderId="0" xfId="0" applyFont="1" applyFill="1" applyBorder="1" applyAlignment="1" applyProtection="1">
      <alignment horizontal="center"/>
      <protection hidden="1"/>
    </xf>
    <xf numFmtId="0" fontId="8" fillId="6" borderId="0" xfId="0" applyFont="1" applyFill="1" applyBorder="1" applyAlignment="1" applyProtection="1">
      <alignment horizontal="left"/>
      <protection hidden="1"/>
    </xf>
    <xf numFmtId="0" fontId="11" fillId="6" borderId="0" xfId="0" applyFont="1" applyFill="1" applyBorder="1" applyProtection="1">
      <protection hidden="1"/>
    </xf>
    <xf numFmtId="0" fontId="10" fillId="6" borderId="7" xfId="0" applyFont="1" applyFill="1" applyBorder="1" applyProtection="1">
      <protection hidden="1"/>
    </xf>
    <xf numFmtId="0" fontId="10" fillId="6" borderId="15" xfId="0" applyFont="1" applyFill="1" applyBorder="1" applyAlignment="1" applyProtection="1">
      <protection hidden="1"/>
    </xf>
    <xf numFmtId="12" fontId="10" fillId="6" borderId="15" xfId="0" applyNumberFormat="1" applyFont="1" applyFill="1" applyBorder="1" applyProtection="1">
      <protection hidden="1"/>
    </xf>
    <xf numFmtId="207" fontId="10" fillId="6" borderId="15" xfId="0" applyNumberFormat="1" applyFont="1" applyFill="1" applyBorder="1" applyAlignment="1" applyProtection="1">
      <protection hidden="1"/>
    </xf>
    <xf numFmtId="0" fontId="10" fillId="6" borderId="15" xfId="0" applyFont="1" applyFill="1" applyBorder="1" applyAlignment="1" applyProtection="1">
      <alignment horizontal="center"/>
      <protection hidden="1"/>
    </xf>
    <xf numFmtId="14" fontId="11" fillId="6" borderId="1" xfId="0" applyNumberFormat="1" applyFont="1" applyFill="1" applyBorder="1" applyAlignment="1" applyProtection="1">
      <alignment horizontal="center" wrapText="1"/>
      <protection hidden="1"/>
    </xf>
    <xf numFmtId="0" fontId="11" fillId="6" borderId="1" xfId="0" applyNumberFormat="1" applyFont="1" applyFill="1" applyBorder="1" applyAlignment="1" applyProtection="1">
      <alignment horizontal="center"/>
      <protection hidden="1"/>
    </xf>
    <xf numFmtId="12" fontId="11" fillId="6" borderId="1" xfId="0" applyNumberFormat="1" applyFont="1" applyFill="1" applyBorder="1" applyAlignment="1" applyProtection="1">
      <alignment horizontal="center"/>
      <protection hidden="1"/>
    </xf>
    <xf numFmtId="4" fontId="11" fillId="6" borderId="1" xfId="0" applyNumberFormat="1" applyFont="1" applyFill="1" applyBorder="1" applyAlignment="1" applyProtection="1">
      <alignment horizontal="center"/>
      <protection hidden="1"/>
    </xf>
    <xf numFmtId="4" fontId="11" fillId="6" borderId="1" xfId="0" applyNumberFormat="1" applyFont="1" applyFill="1" applyBorder="1" applyProtection="1">
      <protection hidden="1"/>
    </xf>
    <xf numFmtId="0" fontId="29" fillId="6" borderId="1" xfId="0" applyFont="1" applyFill="1" applyBorder="1" applyAlignment="1" applyProtection="1">
      <alignment horizontal="center"/>
      <protection hidden="1"/>
    </xf>
    <xf numFmtId="205" fontId="11" fillId="6" borderId="1" xfId="0" applyNumberFormat="1" applyFont="1" applyFill="1" applyBorder="1" applyAlignment="1" applyProtection="1">
      <alignment horizontal="center"/>
      <protection hidden="1"/>
    </xf>
    <xf numFmtId="12" fontId="11" fillId="6" borderId="1" xfId="0" applyNumberFormat="1" applyFont="1" applyFill="1" applyBorder="1" applyAlignment="1" applyProtection="1">
      <protection hidden="1"/>
    </xf>
    <xf numFmtId="0" fontId="12" fillId="6" borderId="1" xfId="0" applyFont="1" applyFill="1" applyBorder="1" applyAlignment="1" applyProtection="1">
      <protection hidden="1"/>
    </xf>
    <xf numFmtId="0" fontId="9" fillId="6" borderId="0" xfId="0" applyFont="1" applyFill="1" applyBorder="1" applyAlignment="1" applyProtection="1">
      <alignment horizontal="center"/>
      <protection hidden="1"/>
    </xf>
    <xf numFmtId="0" fontId="9" fillId="6" borderId="14" xfId="0" applyFont="1" applyFill="1" applyBorder="1" applyAlignment="1" applyProtection="1">
      <alignment horizontal="center"/>
      <protection hidden="1"/>
    </xf>
    <xf numFmtId="14" fontId="23" fillId="6" borderId="0" xfId="0" quotePrefix="1" applyNumberFormat="1" applyFont="1" applyFill="1" applyAlignment="1" applyProtection="1">
      <alignment horizontal="center"/>
      <protection hidden="1"/>
    </xf>
    <xf numFmtId="49" fontId="12" fillId="6" borderId="6" xfId="0" applyNumberFormat="1" applyFont="1" applyFill="1" applyBorder="1" applyAlignment="1" applyProtection="1">
      <alignment horizontal="left" wrapText="1"/>
      <protection hidden="1"/>
    </xf>
    <xf numFmtId="49" fontId="7" fillId="6" borderId="0" xfId="0" applyNumberFormat="1" applyFont="1" applyFill="1" applyBorder="1" applyAlignment="1" applyProtection="1">
      <alignment horizontal="left" wrapText="1"/>
      <protection hidden="1"/>
    </xf>
    <xf numFmtId="49" fontId="7" fillId="6" borderId="6" xfId="0" applyNumberFormat="1" applyFont="1" applyFill="1" applyBorder="1" applyAlignment="1" applyProtection="1">
      <alignment horizontal="left" wrapText="1"/>
      <protection hidden="1"/>
    </xf>
    <xf numFmtId="0" fontId="9" fillId="6" borderId="0" xfId="0" applyFont="1" applyFill="1" applyAlignment="1" applyProtection="1">
      <alignment horizontal="center"/>
      <protection hidden="1"/>
    </xf>
    <xf numFmtId="0" fontId="11" fillId="6" borderId="17" xfId="0" applyFont="1" applyFill="1" applyBorder="1" applyAlignment="1" applyProtection="1">
      <alignment horizontal="center"/>
      <protection hidden="1"/>
    </xf>
    <xf numFmtId="0" fontId="11" fillId="6" borderId="18" xfId="0" applyFont="1" applyFill="1" applyBorder="1" applyAlignment="1" applyProtection="1">
      <alignment horizontal="center"/>
      <protection hidden="1"/>
    </xf>
    <xf numFmtId="0" fontId="28" fillId="6" borderId="0" xfId="0" applyFont="1" applyFill="1" applyBorder="1" applyAlignment="1" applyProtection="1">
      <alignment horizontal="center"/>
      <protection hidden="1"/>
    </xf>
    <xf numFmtId="0" fontId="28" fillId="6" borderId="0" xfId="0" applyFont="1" applyFill="1" applyAlignment="1" applyProtection="1">
      <alignment horizontal="center"/>
      <protection hidden="1"/>
    </xf>
    <xf numFmtId="0" fontId="11" fillId="6" borderId="22" xfId="0" applyFont="1" applyFill="1" applyBorder="1" applyAlignment="1" applyProtection="1">
      <alignment horizontal="center"/>
      <protection hidden="1"/>
    </xf>
    <xf numFmtId="0" fontId="11" fillId="6" borderId="4" xfId="0" applyFont="1" applyFill="1" applyBorder="1" applyAlignment="1" applyProtection="1">
      <alignment horizontal="center"/>
      <protection hidden="1"/>
    </xf>
    <xf numFmtId="0" fontId="11" fillId="6" borderId="13" xfId="0" applyFont="1" applyFill="1" applyBorder="1" applyAlignment="1" applyProtection="1">
      <alignment horizontal="center"/>
      <protection hidden="1"/>
    </xf>
    <xf numFmtId="0" fontId="11" fillId="6" borderId="20" xfId="0" applyFont="1" applyFill="1" applyBorder="1" applyAlignment="1" applyProtection="1">
      <alignment horizontal="center"/>
      <protection hidden="1"/>
    </xf>
    <xf numFmtId="0" fontId="11" fillId="6" borderId="19" xfId="0" applyFont="1" applyFill="1" applyBorder="1" applyAlignment="1" applyProtection="1">
      <alignment horizontal="center"/>
      <protection hidden="1"/>
    </xf>
    <xf numFmtId="0" fontId="11" fillId="6" borderId="5" xfId="0" applyFont="1" applyFill="1" applyBorder="1" applyAlignment="1" applyProtection="1">
      <alignment horizontal="center" vertical="center" wrapText="1"/>
      <protection hidden="1"/>
    </xf>
    <xf numFmtId="0" fontId="11" fillId="6" borderId="11" xfId="0" applyFont="1" applyFill="1" applyBorder="1" applyAlignment="1" applyProtection="1">
      <alignment horizontal="center" vertical="center" wrapText="1"/>
      <protection hidden="1"/>
    </xf>
    <xf numFmtId="0" fontId="11" fillId="6" borderId="12" xfId="0" applyFont="1" applyFill="1" applyBorder="1" applyAlignment="1" applyProtection="1">
      <alignment horizontal="center" vertical="center" wrapText="1"/>
      <protection hidden="1"/>
    </xf>
    <xf numFmtId="0" fontId="11" fillId="6" borderId="5" xfId="0" applyFont="1" applyFill="1" applyBorder="1" applyAlignment="1" applyProtection="1">
      <alignment horizontal="center" wrapText="1"/>
      <protection hidden="1"/>
    </xf>
    <xf numFmtId="0" fontId="11" fillId="6" borderId="11" xfId="0" applyFont="1" applyFill="1" applyBorder="1" applyAlignment="1" applyProtection="1">
      <alignment horizontal="center" wrapText="1"/>
      <protection hidden="1"/>
    </xf>
    <xf numFmtId="0" fontId="11" fillId="6" borderId="12" xfId="0" applyFont="1" applyFill="1" applyBorder="1" applyAlignment="1" applyProtection="1">
      <alignment horizontal="center" wrapText="1"/>
      <protection hidden="1"/>
    </xf>
    <xf numFmtId="0" fontId="11" fillId="6" borderId="1" xfId="0" applyFont="1" applyFill="1" applyBorder="1" applyAlignment="1" applyProtection="1">
      <alignment horizontal="center" vertical="center" wrapText="1"/>
      <protection hidden="1"/>
    </xf>
    <xf numFmtId="0" fontId="6" fillId="8" borderId="8" xfId="0" applyFont="1" applyFill="1" applyBorder="1" applyAlignment="1" applyProtection="1">
      <alignment horizontal="center" vertical="center" wrapText="1"/>
      <protection hidden="1"/>
    </xf>
    <xf numFmtId="0" fontId="0" fillId="8" borderId="2" xfId="0" applyFill="1" applyBorder="1" applyAlignment="1">
      <alignment horizontal="center" vertical="center" wrapText="1"/>
    </xf>
    <xf numFmtId="0" fontId="0" fillId="8" borderId="3" xfId="0" applyFill="1" applyBorder="1" applyAlignment="1">
      <alignment horizontal="center" vertical="center" wrapText="1"/>
    </xf>
    <xf numFmtId="0" fontId="0" fillId="8" borderId="10" xfId="0" applyFill="1" applyBorder="1" applyAlignment="1">
      <alignment horizontal="center" vertical="center" wrapText="1"/>
    </xf>
    <xf numFmtId="0" fontId="0" fillId="8" borderId="0" xfId="0" applyFill="1" applyAlignment="1">
      <alignment horizontal="center" vertical="center" wrapText="1"/>
    </xf>
    <xf numFmtId="0" fontId="0" fillId="8" borderId="4" xfId="0" applyFill="1" applyBorder="1" applyAlignment="1">
      <alignment horizontal="center" vertical="center" wrapText="1"/>
    </xf>
    <xf numFmtId="0" fontId="0" fillId="8" borderId="13" xfId="0" applyFill="1" applyBorder="1" applyAlignment="1">
      <alignment horizontal="center" vertical="center" wrapText="1"/>
    </xf>
    <xf numFmtId="0" fontId="0" fillId="8" borderId="19" xfId="0" applyFill="1" applyBorder="1" applyAlignment="1">
      <alignment horizontal="center" vertical="center" wrapText="1"/>
    </xf>
    <xf numFmtId="0" fontId="0" fillId="8" borderId="20" xfId="0" applyFill="1" applyBorder="1" applyAlignment="1">
      <alignment horizontal="center" vertical="center" wrapText="1"/>
    </xf>
    <xf numFmtId="0" fontId="22" fillId="6" borderId="16" xfId="0" applyFont="1" applyFill="1" applyBorder="1" applyAlignment="1" applyProtection="1">
      <alignment horizontal="left" vertical="center" wrapText="1"/>
      <protection hidden="1"/>
    </xf>
    <xf numFmtId="0" fontId="22" fillId="6" borderId="21" xfId="0" applyFont="1" applyFill="1" applyBorder="1" applyAlignment="1" applyProtection="1">
      <alignment horizontal="left" vertical="center" wrapText="1"/>
      <protection hidden="1"/>
    </xf>
    <xf numFmtId="0" fontId="12" fillId="6" borderId="1" xfId="0" applyFont="1" applyFill="1" applyBorder="1" applyAlignment="1" applyProtection="1">
      <alignment horizontal="center" wrapText="1"/>
      <protection hidden="1"/>
    </xf>
    <xf numFmtId="0" fontId="25" fillId="6" borderId="1" xfId="0" applyFont="1" applyFill="1" applyBorder="1" applyAlignment="1" applyProtection="1">
      <alignment horizontal="center"/>
      <protection hidden="1"/>
    </xf>
    <xf numFmtId="14" fontId="24" fillId="6" borderId="16" xfId="0" applyNumberFormat="1" applyFont="1" applyFill="1" applyBorder="1" applyAlignment="1" applyProtection="1">
      <alignment horizontal="right" vertical="center" wrapText="1"/>
      <protection hidden="1"/>
    </xf>
    <xf numFmtId="0" fontId="11" fillId="6" borderId="12" xfId="0" applyFont="1" applyFill="1" applyBorder="1" applyAlignment="1" applyProtection="1">
      <alignment horizontal="center"/>
      <protection hidden="1"/>
    </xf>
    <xf numFmtId="0" fontId="11" fillId="6" borderId="1" xfId="0" applyFont="1" applyFill="1" applyBorder="1" applyAlignment="1" applyProtection="1">
      <alignment horizontal="center"/>
      <protection hidden="1"/>
    </xf>
    <xf numFmtId="0" fontId="32" fillId="7" borderId="1" xfId="0" applyFont="1" applyFill="1" applyBorder="1" applyAlignment="1" applyProtection="1">
      <alignment horizontal="center" vertical="center" wrapText="1"/>
      <protection hidden="1"/>
    </xf>
    <xf numFmtId="0" fontId="32" fillId="9" borderId="1" xfId="0" applyFont="1" applyFill="1" applyBorder="1" applyAlignment="1" applyProtection="1">
      <alignment horizontal="center" vertical="center"/>
      <protection hidden="1"/>
    </xf>
    <xf numFmtId="4" fontId="33" fillId="7" borderId="1" xfId="0" applyNumberFormat="1" applyFont="1" applyFill="1" applyBorder="1" applyAlignment="1" applyProtection="1">
      <alignment horizontal="center" vertical="center"/>
      <protection hidden="1"/>
    </xf>
    <xf numFmtId="0" fontId="31" fillId="10" borderId="1" xfId="0" applyFont="1" applyFill="1" applyBorder="1" applyAlignment="1" applyProtection="1">
      <alignment horizontal="center" vertical="center"/>
      <protection hidden="1"/>
    </xf>
    <xf numFmtId="0" fontId="32" fillId="7" borderId="17" xfId="0" applyFont="1" applyFill="1" applyBorder="1" applyAlignment="1" applyProtection="1">
      <alignment horizontal="center" vertical="center" wrapText="1"/>
      <protection hidden="1"/>
    </xf>
    <xf numFmtId="0" fontId="0" fillId="0" borderId="18" xfId="0" applyBorder="1" applyAlignment="1">
      <alignment horizontal="center" vertical="center" wrapText="1"/>
    </xf>
    <xf numFmtId="0" fontId="35" fillId="0" borderId="1" xfId="0" applyFont="1" applyFill="1" applyBorder="1" applyAlignment="1" applyProtection="1">
      <alignment vertical="center" wrapText="1"/>
      <protection locked="0"/>
    </xf>
    <xf numFmtId="4" fontId="39" fillId="0" borderId="1" xfId="0" applyNumberFormat="1" applyFont="1" applyFill="1" applyBorder="1" applyAlignment="1" applyProtection="1">
      <alignment horizontal="center"/>
      <protection locked="0"/>
    </xf>
    <xf numFmtId="0" fontId="40" fillId="4" borderId="0" xfId="0" applyFont="1" applyFill="1" applyProtection="1">
      <protection hidden="1"/>
    </xf>
    <xf numFmtId="14" fontId="38" fillId="0" borderId="1" xfId="0" applyNumberFormat="1" applyFont="1" applyFill="1" applyBorder="1" applyAlignment="1" applyProtection="1">
      <alignment horizontal="left"/>
      <protection locked="0"/>
    </xf>
    <xf numFmtId="0" fontId="38" fillId="0" borderId="1" xfId="0" applyNumberFormat="1" applyFont="1" applyFill="1" applyBorder="1" applyAlignment="1" applyProtection="1">
      <alignment horizontal="left"/>
      <protection locked="0"/>
    </xf>
    <xf numFmtId="1" fontId="38" fillId="0" borderId="1" xfId="0" applyNumberFormat="1" applyFont="1" applyFill="1" applyBorder="1" applyAlignment="1" applyProtection="1">
      <alignment horizontal="left"/>
      <protection locked="0"/>
    </xf>
    <xf numFmtId="0" fontId="35" fillId="0" borderId="1" xfId="0" applyFont="1" applyFill="1" applyBorder="1" applyAlignment="1" applyProtection="1">
      <alignment vertical="center"/>
      <protection locked="0"/>
    </xf>
    <xf numFmtId="0" fontId="35" fillId="0" borderId="1" xfId="0" applyFont="1" applyFill="1" applyBorder="1" applyAlignment="1" applyProtection="1">
      <alignment horizontal="center" vertical="center"/>
      <protection locked="0"/>
    </xf>
    <xf numFmtId="0" fontId="38" fillId="0" borderId="1" xfId="0" applyFont="1" applyFill="1" applyBorder="1" applyProtection="1">
      <protection locked="0"/>
    </xf>
    <xf numFmtId="0" fontId="38" fillId="0" borderId="1" xfId="0" applyFont="1" applyBorder="1" applyAlignment="1" applyProtection="1">
      <alignment wrapText="1"/>
      <protection locked="0"/>
    </xf>
    <xf numFmtId="0" fontId="35" fillId="0" borderId="5" xfId="0" applyFont="1" applyFill="1" applyBorder="1" applyAlignment="1" applyProtection="1">
      <alignment horizontal="center" vertical="center"/>
      <protection locked="0"/>
    </xf>
    <xf numFmtId="14" fontId="38" fillId="0" borderId="1" xfId="0" applyNumberFormat="1" applyFont="1" applyFill="1" applyBorder="1" applyAlignment="1" applyProtection="1">
      <alignment horizontal="center"/>
      <protection locked="0"/>
    </xf>
    <xf numFmtId="0" fontId="38" fillId="0" borderId="12" xfId="0" applyFont="1" applyFill="1" applyBorder="1" applyAlignment="1" applyProtection="1">
      <alignment horizontal="center"/>
      <protection locked="0"/>
    </xf>
    <xf numFmtId="0" fontId="44" fillId="4" borderId="0" xfId="0" applyFont="1" applyFill="1" applyProtection="1">
      <protection hidden="1"/>
    </xf>
    <xf numFmtId="0" fontId="38" fillId="0" borderId="1" xfId="0" applyFont="1" applyBorder="1" applyAlignment="1" applyProtection="1">
      <alignment horizontal="center" vertical="center"/>
      <protection locked="0"/>
    </xf>
    <xf numFmtId="205" fontId="38" fillId="0" borderId="17" xfId="0" applyNumberFormat="1" applyFont="1" applyFill="1" applyBorder="1" applyAlignment="1" applyProtection="1">
      <alignment horizontal="center"/>
      <protection locked="0"/>
    </xf>
    <xf numFmtId="205" fontId="38" fillId="0" borderId="18" xfId="0" applyNumberFormat="1" applyFont="1" applyFill="1" applyBorder="1" applyAlignment="1" applyProtection="1">
      <alignment horizontal="center"/>
      <protection locked="0"/>
    </xf>
    <xf numFmtId="0" fontId="38" fillId="4" borderId="0" xfId="0" applyFont="1" applyFill="1" applyAlignment="1" applyProtection="1">
      <alignment horizontal="center"/>
      <protection hidden="1"/>
    </xf>
    <xf numFmtId="0" fontId="46" fillId="8" borderId="1" xfId="0" applyFont="1" applyFill="1" applyBorder="1" applyAlignment="1" applyProtection="1">
      <alignment horizontal="center" vertical="center" wrapText="1"/>
      <protection hidden="1"/>
    </xf>
    <xf numFmtId="14" fontId="41" fillId="11" borderId="1" xfId="0" applyNumberFormat="1" applyFont="1" applyFill="1" applyBorder="1" applyAlignment="1" applyProtection="1">
      <alignment wrapText="1"/>
      <protection hidden="1"/>
    </xf>
    <xf numFmtId="0" fontId="41" fillId="11" borderId="1" xfId="0" applyFont="1" applyFill="1" applyBorder="1" applyAlignment="1" applyProtection="1">
      <alignment wrapText="1"/>
      <protection hidden="1"/>
    </xf>
    <xf numFmtId="0" fontId="34" fillId="11" borderId="1" xfId="0" applyFont="1" applyFill="1" applyBorder="1" applyAlignment="1" applyProtection="1">
      <alignment vertical="center" wrapText="1"/>
      <protection hidden="1"/>
    </xf>
    <xf numFmtId="0" fontId="34" fillId="11" borderId="1" xfId="0" applyFont="1" applyFill="1" applyBorder="1" applyAlignment="1" applyProtection="1">
      <alignment wrapText="1"/>
      <protection hidden="1"/>
    </xf>
    <xf numFmtId="0" fontId="36" fillId="12" borderId="5" xfId="0" applyFont="1" applyFill="1" applyBorder="1" applyAlignment="1" applyProtection="1">
      <alignment vertical="center" wrapText="1"/>
      <protection hidden="1"/>
    </xf>
    <xf numFmtId="0" fontId="41" fillId="11" borderId="1" xfId="0" applyFont="1" applyFill="1" applyBorder="1" applyAlignment="1" applyProtection="1">
      <alignment vertical="center" wrapText="1"/>
      <protection hidden="1"/>
    </xf>
    <xf numFmtId="0" fontId="38" fillId="11" borderId="0" xfId="0" applyFont="1" applyFill="1" applyAlignment="1" applyProtection="1">
      <alignment wrapText="1"/>
      <protection hidden="1"/>
    </xf>
    <xf numFmtId="0" fontId="38" fillId="11" borderId="1" xfId="0" applyFont="1" applyFill="1" applyBorder="1" applyAlignment="1" applyProtection="1">
      <alignment wrapText="1"/>
      <protection hidden="1"/>
    </xf>
    <xf numFmtId="0" fontId="41" fillId="11" borderId="1" xfId="0" applyFont="1" applyFill="1" applyBorder="1" applyAlignment="1" applyProtection="1">
      <alignment horizontal="center" vertical="center" wrapText="1"/>
      <protection hidden="1"/>
    </xf>
    <xf numFmtId="0" fontId="38" fillId="11" borderId="23" xfId="0" applyFont="1" applyFill="1" applyBorder="1" applyAlignment="1" applyProtection="1">
      <alignment horizontal="center" vertical="center"/>
      <protection hidden="1"/>
    </xf>
    <xf numFmtId="0" fontId="38" fillId="11" borderId="24" xfId="0" applyFont="1" applyFill="1" applyBorder="1" applyAlignment="1" applyProtection="1">
      <alignment horizontal="center" vertical="center"/>
      <protection hidden="1"/>
    </xf>
    <xf numFmtId="0" fontId="30" fillId="0" borderId="1" xfId="0" applyFont="1" applyBorder="1" applyAlignment="1">
      <alignment horizontal="center" vertical="center" wrapText="1"/>
    </xf>
    <xf numFmtId="0" fontId="40" fillId="2" borderId="0" xfId="0" applyFont="1" applyFill="1" applyProtection="1">
      <protection locked="0"/>
    </xf>
    <xf numFmtId="0" fontId="40" fillId="4" borderId="0" xfId="0" applyFont="1" applyFill="1" applyProtection="1">
      <protection locked="0"/>
    </xf>
    <xf numFmtId="0" fontId="40" fillId="0" borderId="0" xfId="0" applyFont="1" applyProtection="1">
      <protection locked="0"/>
    </xf>
    <xf numFmtId="0" fontId="41" fillId="11" borderId="1" xfId="0" applyFont="1" applyFill="1" applyBorder="1" applyAlignment="1" applyProtection="1">
      <alignment wrapText="1"/>
      <protection locked="0"/>
    </xf>
    <xf numFmtId="22" fontId="40" fillId="2" borderId="0" xfId="0" applyNumberFormat="1" applyFont="1" applyFill="1" applyAlignment="1" applyProtection="1">
      <alignment horizontal="center"/>
      <protection locked="0"/>
    </xf>
    <xf numFmtId="22" fontId="40" fillId="2" borderId="0" xfId="0" applyNumberFormat="1" applyFont="1" applyFill="1" applyAlignment="1" applyProtection="1">
      <alignment horizontal="center"/>
      <protection locked="0"/>
    </xf>
    <xf numFmtId="4" fontId="40" fillId="2" borderId="0" xfId="0" applyNumberFormat="1" applyFont="1" applyFill="1" applyProtection="1">
      <protection locked="0"/>
    </xf>
    <xf numFmtId="4" fontId="42" fillId="5" borderId="1" xfId="0" applyNumberFormat="1" applyFont="1" applyFill="1" applyBorder="1" applyAlignment="1" applyProtection="1">
      <alignment horizontal="left"/>
      <protection locked="0"/>
    </xf>
    <xf numFmtId="0" fontId="35" fillId="12" borderId="1" xfId="0" applyFont="1" applyFill="1" applyBorder="1" applyAlignment="1" applyProtection="1">
      <alignment vertical="center"/>
      <protection locked="0"/>
    </xf>
    <xf numFmtId="0" fontId="43" fillId="0" borderId="1" xfId="0" applyFont="1" applyFill="1" applyBorder="1" applyAlignment="1" applyProtection="1">
      <alignment vertical="center"/>
      <protection locked="0"/>
    </xf>
    <xf numFmtId="0" fontId="40" fillId="3" borderId="0" xfId="0" applyFont="1" applyFill="1" applyProtection="1">
      <protection locked="0"/>
    </xf>
    <xf numFmtId="0" fontId="36" fillId="12" borderId="1" xfId="0" applyFont="1" applyFill="1" applyBorder="1" applyAlignment="1" applyProtection="1">
      <alignment vertical="center" wrapText="1"/>
      <protection locked="0"/>
    </xf>
    <xf numFmtId="0" fontId="37" fillId="0" borderId="17" xfId="1" applyFont="1" applyBorder="1" applyAlignment="1" applyProtection="1">
      <alignment horizontal="center" vertical="center"/>
      <protection locked="0"/>
    </xf>
    <xf numFmtId="0" fontId="38" fillId="0" borderId="18" xfId="0" applyFont="1" applyBorder="1" applyAlignment="1" applyProtection="1">
      <alignment horizontal="center" vertical="center"/>
      <protection locked="0"/>
    </xf>
    <xf numFmtId="0" fontId="41" fillId="11" borderId="1" xfId="0" applyFont="1" applyFill="1" applyBorder="1" applyProtection="1">
      <protection locked="0"/>
    </xf>
    <xf numFmtId="0" fontId="38" fillId="11" borderId="1" xfId="0" applyFont="1" applyFill="1" applyBorder="1" applyAlignment="1" applyProtection="1">
      <alignment wrapText="1"/>
      <protection locked="0"/>
    </xf>
    <xf numFmtId="0" fontId="43" fillId="4" borderId="0" xfId="0" applyFont="1" applyFill="1" applyBorder="1" applyAlignment="1" applyProtection="1">
      <alignment wrapText="1"/>
      <protection locked="0"/>
    </xf>
    <xf numFmtId="0" fontId="40" fillId="4" borderId="3" xfId="0" applyFont="1" applyFill="1" applyBorder="1" applyProtection="1">
      <protection locked="0"/>
    </xf>
    <xf numFmtId="0" fontId="38" fillId="11" borderId="1" xfId="0" applyFont="1" applyFill="1" applyBorder="1" applyAlignment="1" applyProtection="1">
      <alignment horizontal="center" vertical="center"/>
      <protection locked="0"/>
    </xf>
    <xf numFmtId="0" fontId="38" fillId="4" borderId="0" xfId="0" applyFont="1" applyFill="1" applyAlignment="1" applyProtection="1">
      <alignment horizontal="center"/>
      <protection locked="0"/>
    </xf>
    <xf numFmtId="0" fontId="40" fillId="4" borderId="0" xfId="0" applyFont="1" applyFill="1" applyAlignment="1" applyProtection="1">
      <alignment horizontal="center"/>
      <protection locked="0"/>
    </xf>
    <xf numFmtId="0" fontId="38" fillId="4" borderId="0" xfId="0" applyFont="1" applyFill="1" applyBorder="1" applyAlignment="1" applyProtection="1">
      <alignment horizontal="center"/>
      <protection locked="0"/>
    </xf>
    <xf numFmtId="0" fontId="45" fillId="4" borderId="0" xfId="0" applyFont="1" applyFill="1" applyBorder="1" applyProtection="1">
      <protection locked="0"/>
    </xf>
    <xf numFmtId="0" fontId="40" fillId="4" borderId="0" xfId="0" applyFont="1" applyFill="1" applyBorder="1" applyProtection="1">
      <protection locked="0"/>
    </xf>
  </cellXfs>
  <cellStyles count="2">
    <cellStyle name="Köprü" xfId="1" builtinId="8"/>
    <cellStyle name="Normal" xfId="0" builtinId="0"/>
  </cellStyles>
  <dxfs count="1">
    <dxf>
      <font>
        <condense val="0"/>
        <extend val="0"/>
        <color auto="1"/>
      </font>
      <fill>
        <patternFill>
          <fgColor indexed="13"/>
          <bgColor indexed="43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FFF"/>
      <rgbColor rgb="0069FFFF"/>
      <rgbColor rgb="00E0FFE0"/>
      <rgbColor rgb="00FFFF80"/>
      <rgbColor rgb="00A6CAF0"/>
      <rgbColor rgb="00DD9CB3"/>
      <rgbColor rgb="00B38FEE"/>
      <rgbColor rgb="00E3E3E3"/>
      <rgbColor rgb="002A6FF9"/>
      <rgbColor rgb="003FB8CD"/>
      <rgbColor rgb="00488436"/>
      <rgbColor rgb="00958C41"/>
      <rgbColor rgb="008E5E42"/>
      <rgbColor rgb="00A0627A"/>
      <rgbColor rgb="00624FAC"/>
      <rgbColor rgb="00969696"/>
      <rgbColor rgb="001D2FBE"/>
      <rgbColor rgb="00286676"/>
      <rgbColor rgb="00004500"/>
      <rgbColor rgb="00453E01"/>
      <rgbColor rgb="006A2813"/>
      <rgbColor rgb="0085396A"/>
      <rgbColor rgb="004A3285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586740</xdr:colOff>
          <xdr:row>2</xdr:row>
          <xdr:rowOff>83820</xdr:rowOff>
        </xdr:from>
        <xdr:to>
          <xdr:col>8</xdr:col>
          <xdr:colOff>601980</xdr:colOff>
          <xdr:row>4</xdr:row>
          <xdr:rowOff>68580</xdr:rowOff>
        </xdr:to>
        <xdr:sp macro=""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6BF378C3-6451-DF50-EC49-E39E09C0996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tr-TR" sz="1000" b="1" i="0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Bilgi Girişi  Sayfasını  </a:t>
              </a:r>
              <a:r>
                <a:rPr lang="tr-TR" sz="1400" b="1" i="0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           </a:t>
              </a:r>
              <a:r>
                <a:rPr lang="tr-TR" sz="1000" b="1" i="0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Temizle</a:t>
              </a:r>
            </a:p>
          </xdr:txBody>
        </xdr:sp>
        <xdr:clientData fLocksWithSheet="0"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60960</xdr:colOff>
          <xdr:row>1</xdr:row>
          <xdr:rowOff>0</xdr:rowOff>
        </xdr:from>
        <xdr:to>
          <xdr:col>5</xdr:col>
          <xdr:colOff>0</xdr:colOff>
          <xdr:row>5</xdr:row>
          <xdr:rowOff>152400</xdr:rowOff>
        </xdr:to>
        <xdr:sp macro="" textlink="">
          <xdr:nvSpPr>
            <xdr:cNvPr id="3115" name="Button 43" hidden="1">
              <a:extLst>
                <a:ext uri="{63B3BB69-23CF-44E3-9099-C40C66FF867C}">
                  <a14:compatExt spid="_x0000_s3115"/>
                </a:ext>
                <a:ext uri="{FF2B5EF4-FFF2-40B4-BE49-F238E27FC236}">
                  <a16:creationId xmlns:a16="http://schemas.microsoft.com/office/drawing/2014/main" id="{0131E5C2-E351-C190-FD34-40B58233A9A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tr-TR" sz="1100" b="1" i="0" u="none" strike="noStrike" baseline="0">
                  <a:solidFill>
                    <a:srgbClr val="286676"/>
                  </a:solidFill>
                  <a:latin typeface="Arial"/>
                  <a:cs typeface="Arial"/>
                </a:rPr>
                <a:t>Sürekli Görev Yolluğu Bildirimi Yazdır</a:t>
              </a:r>
            </a:p>
          </xdr:txBody>
        </xdr:sp>
        <xdr:clientData fLocksWithSheet="0"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kgm.gov.tr/" TargetMode="External"/><Relationship Id="rId6" Type="http://schemas.openxmlformats.org/officeDocument/2006/relationships/comments" Target="../comments1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1F56C5-1A51-4685-83BF-24EC474B480E}">
  <sheetPr codeName="Sayfa4">
    <tabColor indexed="17"/>
  </sheetPr>
  <dimension ref="A1:P578"/>
  <sheetViews>
    <sheetView showZeros="0" topLeftCell="D3" zoomScale="70" zoomScaleNormal="70" workbookViewId="0">
      <selection activeCell="H8" sqref="H8"/>
    </sheetView>
  </sheetViews>
  <sheetFormatPr defaultColWidth="9.109375" defaultRowHeight="18" x14ac:dyDescent="0.35"/>
  <cols>
    <col min="1" max="1" width="4" style="160" hidden="1" customWidth="1"/>
    <col min="2" max="2" width="3.109375" style="160" hidden="1" customWidth="1"/>
    <col min="3" max="3" width="3.6640625" style="160" hidden="1" customWidth="1"/>
    <col min="4" max="4" width="9.109375" style="160"/>
    <col min="5" max="5" width="28" style="160" customWidth="1"/>
    <col min="6" max="6" width="42.6640625" style="160" customWidth="1"/>
    <col min="7" max="7" width="25.88671875" style="160" customWidth="1"/>
    <col min="8" max="8" width="19.88671875" style="160" customWidth="1"/>
    <col min="9" max="9" width="23.6640625" style="160" customWidth="1"/>
    <col min="10" max="10" width="24.44140625" style="160" customWidth="1"/>
    <col min="11" max="16384" width="9.109375" style="160"/>
  </cols>
  <sheetData>
    <row r="1" spans="1:16" ht="12.75" customHeight="1" x14ac:dyDescent="0.35">
      <c r="A1" s="158"/>
      <c r="B1" s="158"/>
      <c r="C1" s="158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  <c r="P1" s="159"/>
    </row>
    <row r="2" spans="1:16" ht="12.75" customHeight="1" thickBot="1" x14ac:dyDescent="0.4">
      <c r="A2" s="158"/>
      <c r="B2" s="158"/>
      <c r="C2" s="158"/>
      <c r="D2" s="129"/>
      <c r="E2" s="129"/>
      <c r="F2" s="129"/>
      <c r="G2" s="159"/>
      <c r="H2" s="159"/>
      <c r="I2" s="159"/>
      <c r="J2" s="159"/>
      <c r="K2" s="159"/>
      <c r="L2" s="159"/>
      <c r="M2" s="159"/>
      <c r="N2" s="159"/>
      <c r="O2" s="159"/>
      <c r="P2" s="159"/>
    </row>
    <row r="3" spans="1:16" ht="67.5" customHeight="1" thickBot="1" x14ac:dyDescent="0.4">
      <c r="A3" s="158"/>
      <c r="B3" s="158"/>
      <c r="C3" s="158"/>
      <c r="D3" s="129"/>
      <c r="E3" s="155" t="s">
        <v>31</v>
      </c>
      <c r="F3" s="156"/>
      <c r="G3" s="159"/>
      <c r="H3" s="159"/>
      <c r="I3" s="159"/>
      <c r="J3" s="159"/>
      <c r="K3" s="159"/>
      <c r="L3" s="159"/>
      <c r="M3" s="159"/>
      <c r="N3" s="159"/>
      <c r="O3" s="159"/>
      <c r="P3" s="159"/>
    </row>
    <row r="4" spans="1:16" ht="12.75" customHeight="1" x14ac:dyDescent="0.35">
      <c r="A4" s="158"/>
      <c r="B4" s="158"/>
      <c r="C4" s="158"/>
      <c r="D4" s="159"/>
      <c r="E4" s="159"/>
      <c r="F4" s="159"/>
      <c r="G4" s="159"/>
      <c r="H4" s="159"/>
      <c r="I4" s="129"/>
      <c r="J4" s="129"/>
      <c r="K4" s="129"/>
      <c r="L4" s="129"/>
      <c r="M4" s="129"/>
      <c r="N4" s="129"/>
      <c r="O4" s="129"/>
      <c r="P4" s="159"/>
    </row>
    <row r="5" spans="1:16" ht="39.75" customHeight="1" x14ac:dyDescent="0.35">
      <c r="A5" s="158"/>
      <c r="B5" s="158"/>
      <c r="C5" s="158"/>
      <c r="D5" s="159"/>
      <c r="E5" s="146" t="s">
        <v>41</v>
      </c>
      <c r="F5" s="130">
        <v>45866</v>
      </c>
      <c r="G5" s="159"/>
      <c r="H5" s="159"/>
      <c r="I5" s="129"/>
      <c r="J5" s="129"/>
      <c r="K5" s="129"/>
      <c r="L5" s="129"/>
      <c r="M5" s="129"/>
      <c r="N5" s="129"/>
      <c r="O5" s="129"/>
      <c r="P5" s="159"/>
    </row>
    <row r="6" spans="1:16" ht="30" customHeight="1" x14ac:dyDescent="0.35">
      <c r="A6" s="158"/>
      <c r="B6" s="158"/>
      <c r="C6" s="158"/>
      <c r="D6" s="159"/>
      <c r="E6" s="147" t="s">
        <v>34</v>
      </c>
      <c r="F6" s="131" t="s">
        <v>77</v>
      </c>
      <c r="G6" s="159"/>
      <c r="H6" s="159"/>
      <c r="I6" s="145" t="s">
        <v>82</v>
      </c>
      <c r="J6" s="145"/>
      <c r="K6" s="145"/>
      <c r="L6" s="145"/>
      <c r="M6" s="145"/>
      <c r="N6" s="145"/>
      <c r="O6" s="145"/>
      <c r="P6" s="159"/>
    </row>
    <row r="7" spans="1:16" ht="30" customHeight="1" x14ac:dyDescent="0.35">
      <c r="A7" s="158"/>
      <c r="B7" s="158"/>
      <c r="C7" s="158"/>
      <c r="D7" s="159"/>
      <c r="E7" s="147" t="s">
        <v>35</v>
      </c>
      <c r="F7" s="131" t="s">
        <v>29</v>
      </c>
      <c r="G7" s="159"/>
      <c r="H7" s="159"/>
      <c r="I7" s="145"/>
      <c r="J7" s="145"/>
      <c r="K7" s="145"/>
      <c r="L7" s="145"/>
      <c r="M7" s="145"/>
      <c r="N7" s="145"/>
      <c r="O7" s="145"/>
      <c r="P7" s="159"/>
    </row>
    <row r="8" spans="1:16" ht="30" customHeight="1" x14ac:dyDescent="0.35">
      <c r="A8" s="158"/>
      <c r="B8" s="158"/>
      <c r="C8" s="158"/>
      <c r="D8" s="159"/>
      <c r="E8" s="147" t="s">
        <v>36</v>
      </c>
      <c r="F8" s="131" t="s">
        <v>83</v>
      </c>
      <c r="G8" s="159"/>
      <c r="H8" s="159"/>
      <c r="I8" s="145"/>
      <c r="J8" s="145"/>
      <c r="K8" s="145"/>
      <c r="L8" s="145"/>
      <c r="M8" s="145"/>
      <c r="N8" s="145"/>
      <c r="O8" s="145"/>
      <c r="P8" s="159"/>
    </row>
    <row r="9" spans="1:16" ht="48" customHeight="1" x14ac:dyDescent="0.35">
      <c r="A9" s="158"/>
      <c r="B9" s="158"/>
      <c r="C9" s="158"/>
      <c r="D9" s="159"/>
      <c r="E9" s="147" t="s">
        <v>37</v>
      </c>
      <c r="F9" s="132">
        <v>3</v>
      </c>
      <c r="G9" s="159"/>
      <c r="H9" s="159"/>
      <c r="I9" s="145"/>
      <c r="J9" s="145"/>
      <c r="K9" s="145"/>
      <c r="L9" s="145"/>
      <c r="M9" s="145"/>
      <c r="N9" s="145"/>
      <c r="O9" s="145"/>
      <c r="P9" s="159"/>
    </row>
    <row r="10" spans="1:16" ht="40.5" customHeight="1" x14ac:dyDescent="0.35">
      <c r="A10" s="162">
        <f ca="1">NOW()</f>
        <v>45866.96180740741</v>
      </c>
      <c r="B10" s="162"/>
      <c r="C10" s="163"/>
      <c r="D10" s="159"/>
      <c r="E10" s="147" t="s">
        <v>38</v>
      </c>
      <c r="F10" s="131">
        <v>6400</v>
      </c>
      <c r="G10" s="159"/>
      <c r="H10" s="129"/>
      <c r="I10" s="159"/>
      <c r="J10" s="159"/>
      <c r="K10" s="159"/>
      <c r="L10" s="159"/>
      <c r="M10" s="159"/>
      <c r="N10" s="159"/>
      <c r="O10" s="159"/>
      <c r="P10" s="159"/>
    </row>
    <row r="11" spans="1:16" ht="30" customHeight="1" x14ac:dyDescent="0.35">
      <c r="A11" s="158">
        <f>IF(F10&gt;=3000,0,IF(ISERROR(VLOOKUP(F9,YEVİMEYELER!H7:I21,2,FALSE)),0,VLOOKUP(F9,YEVİMEYELER!H7:I21,2,FALSE)))</f>
        <v>0</v>
      </c>
      <c r="B11" s="164">
        <f>IF(F10&lt;=0,0,IF(ISERROR(VLOOKUP(F10,YEVİMEYELER!K7:L41,2,FALSE)),0,VLOOKUP(F10,YEVİMEYELER!K7:L41,2,FALSE)))</f>
        <v>650</v>
      </c>
      <c r="C11" s="164"/>
      <c r="D11" s="159"/>
      <c r="E11" s="147" t="s">
        <v>2</v>
      </c>
      <c r="F11" s="165">
        <f>IF(B11&lt;=0,+A11,+B11)</f>
        <v>650</v>
      </c>
      <c r="G11" s="166" t="str">
        <f>IF(F11&lt;=0,0,"Km Ücreti")</f>
        <v>Km Ücreti</v>
      </c>
      <c r="H11" s="167">
        <f>IF(F11&lt;=0,0,IF(F86="KadınEvliEvet Devlet Memuru",F11*0.025,F11*0.05))</f>
        <v>32.5</v>
      </c>
      <c r="I11" s="159"/>
      <c r="J11" s="159"/>
      <c r="K11" s="159"/>
      <c r="L11" s="159"/>
      <c r="M11" s="159"/>
      <c r="N11" s="159"/>
      <c r="O11" s="159"/>
      <c r="P11" s="159"/>
    </row>
    <row r="12" spans="1:16" ht="67.5" customHeight="1" x14ac:dyDescent="0.35">
      <c r="A12" s="158"/>
      <c r="B12" s="158"/>
      <c r="C12" s="158"/>
      <c r="D12" s="159"/>
      <c r="E12" s="148" t="s">
        <v>73</v>
      </c>
      <c r="F12" s="133" t="s">
        <v>79</v>
      </c>
      <c r="G12" s="134" t="s">
        <v>78</v>
      </c>
      <c r="H12" s="134"/>
      <c r="I12" s="159"/>
      <c r="J12" s="159"/>
      <c r="K12" s="159"/>
      <c r="L12" s="159"/>
      <c r="M12" s="159"/>
      <c r="N12" s="159"/>
      <c r="O12" s="159"/>
      <c r="P12" s="159"/>
    </row>
    <row r="13" spans="1:16" ht="42" customHeight="1" x14ac:dyDescent="0.35">
      <c r="A13" s="158"/>
      <c r="B13" s="158"/>
      <c r="C13" s="168">
        <f>IF(I13="Eşinizin Adı Soyadını Giriniz",1,0)</f>
        <v>1</v>
      </c>
      <c r="D13" s="159"/>
      <c r="E13" s="147" t="s">
        <v>39</v>
      </c>
      <c r="F13" s="133" t="s">
        <v>23</v>
      </c>
      <c r="G13" s="150" t="str">
        <f>IF(F13="Bekar","",IF(F13="Dul","",IF(F13="Evli","Eşiniz Çalışıyormu",0)))</f>
        <v>Eşiniz Çalışıyormu</v>
      </c>
      <c r="H13" s="127" t="s">
        <v>26</v>
      </c>
      <c r="I13" s="169" t="str">
        <f>IF(F13="","",IF(H13="Evet devlet Memuru","","Eşinizin Adı Soyadını Giriniz"))</f>
        <v>Eşinizin Adı Soyadını Giriniz</v>
      </c>
      <c r="J13" s="135" t="s">
        <v>80</v>
      </c>
      <c r="K13" s="159"/>
      <c r="L13" s="159"/>
      <c r="M13" s="159"/>
      <c r="N13" s="159"/>
      <c r="O13" s="159"/>
      <c r="P13" s="159"/>
    </row>
    <row r="14" spans="1:16" ht="53.25" customHeight="1" x14ac:dyDescent="0.35">
      <c r="A14" s="158"/>
      <c r="B14" s="158"/>
      <c r="C14" s="158"/>
      <c r="D14" s="159"/>
      <c r="E14" s="149" t="s">
        <v>42</v>
      </c>
      <c r="F14" s="136" t="s">
        <v>76</v>
      </c>
      <c r="G14" s="150" t="str">
        <f>IF(F13="","",IF(F13="Bekar","","Çocuk Sayısını Giriniz"))</f>
        <v>Çocuk Sayısını Giriniz</v>
      </c>
      <c r="H14" s="137">
        <v>1</v>
      </c>
      <c r="I14" s="159"/>
      <c r="J14" s="159"/>
      <c r="K14" s="159"/>
      <c r="L14" s="159"/>
      <c r="M14" s="159"/>
      <c r="N14" s="159"/>
      <c r="O14" s="159"/>
      <c r="P14" s="159"/>
    </row>
    <row r="15" spans="1:16" ht="78.75" customHeight="1" x14ac:dyDescent="0.35">
      <c r="A15" s="158"/>
      <c r="B15" s="158"/>
      <c r="C15" s="158"/>
      <c r="D15" s="159"/>
      <c r="E15" s="161" t="s">
        <v>68</v>
      </c>
      <c r="F15" s="132">
        <v>475</v>
      </c>
      <c r="G15" s="151" t="s">
        <v>32</v>
      </c>
      <c r="H15" s="170" t="s">
        <v>33</v>
      </c>
      <c r="I15" s="171"/>
      <c r="J15" s="129"/>
      <c r="K15" s="129"/>
      <c r="L15" s="129"/>
      <c r="M15" s="129"/>
      <c r="N15" s="129"/>
      <c r="O15" s="129"/>
      <c r="P15" s="159"/>
    </row>
    <row r="16" spans="1:16" ht="35.25" customHeight="1" x14ac:dyDescent="0.35">
      <c r="A16" s="158"/>
      <c r="B16" s="158"/>
      <c r="C16" s="168">
        <f>IF(H14&gt;0,1,0)</f>
        <v>1</v>
      </c>
      <c r="D16" s="159"/>
      <c r="E16" s="161" t="s">
        <v>40</v>
      </c>
      <c r="F16" s="138">
        <v>45865</v>
      </c>
      <c r="G16" s="152" t="str">
        <f>IF(H14&gt;0,"1.Çocuk Adı Soyadı Giriniz",0)</f>
        <v>1.Çocuk Adı Soyadı Giriniz</v>
      </c>
      <c r="H16" s="139" t="s">
        <v>81</v>
      </c>
      <c r="I16" s="139"/>
      <c r="J16" s="129"/>
      <c r="K16" s="140"/>
      <c r="L16" s="129"/>
      <c r="M16" s="129"/>
      <c r="N16" s="129"/>
      <c r="O16" s="129"/>
      <c r="P16" s="159"/>
    </row>
    <row r="17" spans="1:16" ht="35.25" customHeight="1" x14ac:dyDescent="0.35">
      <c r="A17" s="158"/>
      <c r="B17" s="158"/>
      <c r="C17" s="168">
        <f>IF(H14&gt;1,1,0)</f>
        <v>0</v>
      </c>
      <c r="D17" s="159"/>
      <c r="E17" s="172" t="s">
        <v>10</v>
      </c>
      <c r="F17" s="128">
        <v>1700</v>
      </c>
      <c r="G17" s="153">
        <f>IF(H14&gt;=2,"2.Çocuk Adı Soyadı Giriniz",0)</f>
        <v>0</v>
      </c>
      <c r="H17" s="139"/>
      <c r="I17" s="139"/>
      <c r="J17" s="129"/>
      <c r="K17" s="140"/>
      <c r="L17" s="129"/>
      <c r="M17" s="129"/>
      <c r="N17" s="129"/>
      <c r="O17" s="129"/>
      <c r="P17" s="159"/>
    </row>
    <row r="18" spans="1:16" ht="30" customHeight="1" x14ac:dyDescent="0.35">
      <c r="A18" s="158"/>
      <c r="B18" s="158"/>
      <c r="C18" s="168">
        <f>IF(H14&gt;2,1,0)</f>
        <v>0</v>
      </c>
      <c r="D18" s="159"/>
      <c r="E18" s="174"/>
      <c r="F18" s="175"/>
      <c r="G18" s="173">
        <f>IF(H14&gt;=3,"3.Çocuk Adı Soyadı Giriniz",0)</f>
        <v>0</v>
      </c>
      <c r="H18" s="139"/>
      <c r="I18" s="139"/>
      <c r="J18" s="129"/>
      <c r="K18" s="140"/>
      <c r="L18" s="129"/>
      <c r="M18" s="129"/>
      <c r="N18" s="129"/>
      <c r="O18" s="129"/>
      <c r="P18" s="159"/>
    </row>
    <row r="19" spans="1:16" ht="30" customHeight="1" x14ac:dyDescent="0.35">
      <c r="A19" s="158"/>
      <c r="B19" s="158"/>
      <c r="C19" s="168">
        <f>IF(H14&gt;3,1,0)</f>
        <v>0</v>
      </c>
      <c r="D19" s="159"/>
      <c r="E19" s="176" t="s">
        <v>1</v>
      </c>
      <c r="F19" s="176"/>
      <c r="G19" s="173">
        <f>IF(C13+C16+C17+C18=4," ",IF(H14&gt;=4,"4.Çocuk Adı Soyadını Giriniz",0))</f>
        <v>0</v>
      </c>
      <c r="H19" s="139"/>
      <c r="I19" s="139"/>
      <c r="J19" s="129"/>
      <c r="K19" s="140"/>
      <c r="L19" s="129"/>
      <c r="M19" s="129"/>
      <c r="N19" s="129"/>
      <c r="O19" s="129"/>
      <c r="P19" s="159"/>
    </row>
    <row r="20" spans="1:16" ht="77.25" customHeight="1" x14ac:dyDescent="0.35">
      <c r="A20" s="158"/>
      <c r="B20" s="158"/>
      <c r="C20" s="168">
        <f>IF(G20="",0,1)</f>
        <v>1</v>
      </c>
      <c r="D20" s="159"/>
      <c r="E20" s="154" t="s">
        <v>43</v>
      </c>
      <c r="F20" s="141"/>
      <c r="G20" s="153" t="str">
        <f>IF(C13+C16+C17+C18+C19&gt;=4,"",IF(H14&gt;=4,0,IF(F11=0,0,"Bakmakla Yükümlü Olduğunuz Babanız Var İse Adı Soyadı")))</f>
        <v>Bakmakla Yükümlü Olduğunuz Babanız Var İse Adı Soyadı</v>
      </c>
      <c r="H20" s="142"/>
      <c r="I20" s="143"/>
      <c r="J20" s="129"/>
      <c r="K20" s="140"/>
      <c r="L20" s="129"/>
      <c r="M20" s="129"/>
      <c r="N20" s="129"/>
      <c r="O20" s="129"/>
      <c r="P20" s="159"/>
    </row>
    <row r="21" spans="1:16" ht="87.75" customHeight="1" x14ac:dyDescent="0.35">
      <c r="A21" s="158"/>
      <c r="B21" s="158"/>
      <c r="C21" s="168">
        <f>IF(G21="",0,1)</f>
        <v>1</v>
      </c>
      <c r="D21" s="159"/>
      <c r="E21" s="154" t="s">
        <v>44</v>
      </c>
      <c r="F21" s="141"/>
      <c r="G21" s="153" t="str">
        <f>IF(C13+C16+C17+C18+C19+C20&gt;=4,"",IF(F11=0,0,"Bakmakla Yükümlü Olduğunuz Anneniz Var İse Adı Soyadı"))</f>
        <v>Bakmakla Yükümlü Olduğunuz Anneniz Var İse Adı Soyadı</v>
      </c>
      <c r="H21" s="142"/>
      <c r="I21" s="143"/>
      <c r="J21" s="129"/>
      <c r="K21" s="140"/>
      <c r="L21" s="129"/>
      <c r="M21" s="129"/>
      <c r="N21" s="144"/>
      <c r="O21" s="144"/>
      <c r="P21" s="159"/>
    </row>
    <row r="22" spans="1:16" ht="22.5" customHeight="1" x14ac:dyDescent="0.35">
      <c r="A22" s="158"/>
      <c r="B22" s="158"/>
      <c r="C22" s="158"/>
      <c r="D22" s="159"/>
      <c r="E22" s="159"/>
      <c r="F22" s="159"/>
      <c r="G22" s="159"/>
      <c r="H22" s="159"/>
      <c r="I22" s="159"/>
      <c r="J22" s="159"/>
      <c r="K22" s="159"/>
      <c r="L22" s="159"/>
      <c r="M22" s="159"/>
      <c r="N22" s="177"/>
      <c r="O22" s="177"/>
      <c r="P22" s="159"/>
    </row>
    <row r="23" spans="1:16" ht="20.100000000000001" customHeight="1" x14ac:dyDescent="0.35">
      <c r="A23" s="158"/>
      <c r="B23" s="158"/>
      <c r="C23" s="158"/>
      <c r="D23" s="159"/>
      <c r="E23" s="159"/>
      <c r="F23" s="159"/>
      <c r="G23" s="159"/>
      <c r="H23" s="159"/>
      <c r="I23" s="159"/>
      <c r="J23" s="159"/>
      <c r="K23" s="159"/>
      <c r="L23" s="159"/>
      <c r="M23" s="159"/>
      <c r="N23" s="178"/>
      <c r="O23" s="178"/>
      <c r="P23" s="159"/>
    </row>
    <row r="24" spans="1:16" ht="20.100000000000001" customHeight="1" x14ac:dyDescent="0.35">
      <c r="A24" s="158"/>
      <c r="B24" s="158"/>
      <c r="C24" s="158"/>
      <c r="D24" s="159"/>
      <c r="E24" s="159"/>
      <c r="F24" s="159"/>
      <c r="G24" s="159"/>
      <c r="H24" s="159"/>
      <c r="I24" s="159"/>
      <c r="J24" s="159"/>
      <c r="K24" s="159"/>
      <c r="L24" s="159"/>
      <c r="M24" s="159"/>
      <c r="N24" s="178"/>
      <c r="O24" s="178"/>
      <c r="P24" s="159"/>
    </row>
    <row r="25" spans="1:16" ht="18.75" customHeight="1" x14ac:dyDescent="0.35">
      <c r="A25" s="158"/>
      <c r="B25" s="158"/>
      <c r="C25" s="158"/>
      <c r="D25" s="159"/>
      <c r="E25" s="159"/>
      <c r="F25" s="159"/>
      <c r="G25" s="159"/>
      <c r="H25" s="159"/>
      <c r="I25" s="159"/>
      <c r="J25" s="159"/>
      <c r="K25" s="159"/>
      <c r="L25" s="159"/>
      <c r="M25" s="159"/>
      <c r="N25" s="159"/>
      <c r="O25" s="159"/>
      <c r="P25" s="159"/>
    </row>
    <row r="26" spans="1:16" ht="12.75" customHeight="1" x14ac:dyDescent="0.35">
      <c r="A26" s="158"/>
      <c r="B26" s="158"/>
      <c r="C26" s="158"/>
      <c r="D26" s="159"/>
      <c r="E26" s="159"/>
      <c r="F26" s="159"/>
      <c r="G26" s="159"/>
      <c r="H26" s="159"/>
      <c r="I26" s="159"/>
      <c r="J26" s="159"/>
      <c r="K26" s="159"/>
      <c r="L26" s="159"/>
      <c r="M26" s="159"/>
      <c r="N26" s="159"/>
      <c r="O26" s="159"/>
      <c r="P26" s="159"/>
    </row>
    <row r="27" spans="1:16" ht="20.100000000000001" customHeight="1" x14ac:dyDescent="0.35">
      <c r="A27" s="158"/>
      <c r="B27" s="158"/>
      <c r="C27" s="158"/>
      <c r="D27" s="159"/>
      <c r="E27" s="179"/>
      <c r="F27" s="179"/>
      <c r="G27" s="159"/>
      <c r="H27" s="159"/>
      <c r="I27" s="159"/>
      <c r="J27" s="159"/>
      <c r="K27" s="159"/>
      <c r="L27" s="159"/>
      <c r="M27" s="159"/>
      <c r="N27" s="159"/>
      <c r="O27" s="159"/>
      <c r="P27" s="159"/>
    </row>
    <row r="28" spans="1:16" ht="20.100000000000001" customHeight="1" x14ac:dyDescent="0.35">
      <c r="A28" s="158"/>
      <c r="B28" s="158"/>
      <c r="C28" s="158"/>
      <c r="D28" s="159"/>
      <c r="E28" s="180"/>
      <c r="F28" s="181"/>
      <c r="G28" s="159"/>
      <c r="H28" s="159"/>
      <c r="I28" s="159"/>
      <c r="J28" s="159"/>
      <c r="K28" s="159"/>
      <c r="L28" s="159"/>
      <c r="M28" s="159"/>
      <c r="N28" s="159"/>
      <c r="O28" s="159"/>
      <c r="P28" s="159"/>
    </row>
    <row r="29" spans="1:16" ht="20.100000000000001" customHeight="1" x14ac:dyDescent="0.35">
      <c r="A29" s="158"/>
      <c r="B29" s="158"/>
      <c r="C29" s="158"/>
      <c r="D29" s="159"/>
      <c r="E29" s="180"/>
      <c r="F29" s="181"/>
      <c r="G29" s="159"/>
      <c r="H29" s="159"/>
      <c r="I29" s="159"/>
      <c r="J29" s="159"/>
      <c r="K29" s="159"/>
      <c r="L29" s="159"/>
      <c r="M29" s="159"/>
      <c r="N29" s="159"/>
      <c r="O29" s="159"/>
      <c r="P29" s="159"/>
    </row>
    <row r="30" spans="1:16" ht="12.75" customHeight="1" x14ac:dyDescent="0.35">
      <c r="A30" s="158"/>
      <c r="B30" s="158"/>
      <c r="C30" s="158"/>
      <c r="D30" s="159"/>
      <c r="E30" s="159"/>
      <c r="F30" s="159"/>
      <c r="G30" s="159"/>
      <c r="H30" s="159"/>
      <c r="I30" s="159"/>
      <c r="J30" s="159"/>
      <c r="K30" s="159"/>
      <c r="L30" s="159"/>
      <c r="M30" s="159"/>
      <c r="N30" s="159"/>
      <c r="O30" s="159"/>
      <c r="P30" s="159"/>
    </row>
    <row r="31" spans="1:16" ht="12.75" customHeight="1" x14ac:dyDescent="0.35">
      <c r="A31" s="158"/>
      <c r="B31" s="158"/>
      <c r="C31" s="158"/>
      <c r="D31" s="159"/>
      <c r="E31" s="159"/>
      <c r="F31" s="159"/>
      <c r="G31" s="159"/>
      <c r="H31" s="159"/>
      <c r="I31" s="159"/>
      <c r="J31" s="159"/>
      <c r="K31" s="159"/>
      <c r="L31" s="159"/>
      <c r="M31" s="159"/>
      <c r="N31" s="159"/>
      <c r="O31" s="159"/>
      <c r="P31" s="159"/>
    </row>
    <row r="32" spans="1:16" ht="12.75" customHeight="1" x14ac:dyDescent="0.35">
      <c r="A32" s="158"/>
      <c r="B32" s="158"/>
      <c r="C32" s="158"/>
      <c r="D32" s="159"/>
      <c r="E32" s="159"/>
      <c r="F32" s="159"/>
      <c r="G32" s="159"/>
      <c r="H32" s="159"/>
      <c r="I32" s="159"/>
      <c r="J32" s="159"/>
      <c r="K32" s="159"/>
      <c r="L32" s="159"/>
      <c r="M32" s="159"/>
      <c r="N32" s="159"/>
      <c r="O32" s="159"/>
      <c r="P32" s="159"/>
    </row>
    <row r="33" spans="1:16" ht="12.75" customHeight="1" x14ac:dyDescent="0.35">
      <c r="A33" s="158"/>
      <c r="B33" s="158"/>
      <c r="C33" s="158"/>
      <c r="D33" s="159"/>
      <c r="E33" s="159"/>
      <c r="F33" s="159"/>
      <c r="G33" s="159"/>
      <c r="H33" s="159"/>
      <c r="I33" s="159"/>
      <c r="J33" s="159"/>
      <c r="K33" s="159"/>
      <c r="L33" s="159"/>
      <c r="M33" s="159"/>
      <c r="N33" s="159"/>
      <c r="O33" s="159"/>
      <c r="P33" s="159"/>
    </row>
    <row r="34" spans="1:16" x14ac:dyDescent="0.35">
      <c r="A34" s="158"/>
      <c r="B34" s="158"/>
      <c r="C34" s="158"/>
      <c r="D34" s="159"/>
      <c r="E34" s="159"/>
      <c r="F34" s="159"/>
      <c r="G34" s="159"/>
      <c r="H34" s="159"/>
      <c r="I34" s="159"/>
      <c r="J34" s="159"/>
      <c r="K34" s="159"/>
      <c r="L34" s="159"/>
      <c r="M34" s="159"/>
      <c r="N34" s="159"/>
      <c r="O34" s="159"/>
      <c r="P34" s="159"/>
    </row>
    <row r="35" spans="1:16" x14ac:dyDescent="0.35">
      <c r="A35" s="158"/>
      <c r="B35" s="158"/>
      <c r="C35" s="158"/>
      <c r="D35" s="159"/>
      <c r="E35" s="159"/>
      <c r="F35" s="159"/>
      <c r="G35" s="159"/>
      <c r="H35" s="159"/>
      <c r="I35" s="159"/>
      <c r="J35" s="159"/>
      <c r="K35" s="159"/>
      <c r="L35" s="159"/>
      <c r="M35" s="159"/>
      <c r="N35" s="159"/>
      <c r="O35" s="159"/>
      <c r="P35" s="159"/>
    </row>
    <row r="36" spans="1:16" x14ac:dyDescent="0.35">
      <c r="A36" s="158"/>
      <c r="B36" s="158"/>
      <c r="C36" s="158"/>
      <c r="D36" s="159"/>
      <c r="E36" s="159"/>
      <c r="F36" s="159"/>
      <c r="G36" s="159"/>
      <c r="H36" s="159"/>
      <c r="I36" s="159"/>
      <c r="J36" s="159"/>
      <c r="K36" s="159"/>
      <c r="L36" s="159"/>
      <c r="M36" s="159"/>
      <c r="N36" s="159"/>
      <c r="O36" s="159"/>
      <c r="P36" s="159"/>
    </row>
    <row r="37" spans="1:16" x14ac:dyDescent="0.35">
      <c r="A37" s="158"/>
      <c r="B37" s="158"/>
      <c r="C37" s="158"/>
      <c r="D37" s="159"/>
      <c r="E37" s="159"/>
      <c r="F37" s="159"/>
      <c r="G37" s="159"/>
      <c r="H37" s="159"/>
      <c r="I37" s="159"/>
      <c r="J37" s="159"/>
      <c r="K37" s="159"/>
      <c r="L37" s="159"/>
      <c r="M37" s="159"/>
      <c r="N37" s="159"/>
      <c r="O37" s="159"/>
      <c r="P37" s="159"/>
    </row>
    <row r="38" spans="1:16" x14ac:dyDescent="0.35">
      <c r="A38" s="158"/>
      <c r="B38" s="158"/>
      <c r="C38" s="158"/>
      <c r="D38" s="159"/>
      <c r="E38" s="159"/>
      <c r="F38" s="159"/>
      <c r="G38" s="159"/>
      <c r="H38" s="159"/>
      <c r="I38" s="159"/>
      <c r="J38" s="159"/>
      <c r="K38" s="159"/>
      <c r="L38" s="159"/>
      <c r="M38" s="159"/>
      <c r="N38" s="159"/>
      <c r="O38" s="159"/>
      <c r="P38" s="159"/>
    </row>
    <row r="39" spans="1:16" x14ac:dyDescent="0.35">
      <c r="A39" s="158"/>
      <c r="B39" s="158"/>
      <c r="C39" s="158"/>
      <c r="D39" s="159"/>
      <c r="E39" s="159"/>
      <c r="F39" s="159"/>
      <c r="G39" s="159"/>
      <c r="H39" s="159"/>
      <c r="I39" s="159"/>
      <c r="J39" s="159"/>
      <c r="K39" s="159"/>
      <c r="L39" s="159"/>
      <c r="M39" s="159"/>
      <c r="N39" s="159"/>
      <c r="O39" s="159"/>
      <c r="P39" s="159"/>
    </row>
    <row r="40" spans="1:16" x14ac:dyDescent="0.35">
      <c r="A40" s="158"/>
      <c r="B40" s="158"/>
      <c r="C40" s="158"/>
      <c r="D40" s="159"/>
      <c r="E40" s="159"/>
      <c r="F40" s="159"/>
      <c r="G40" s="159"/>
      <c r="H40" s="159"/>
      <c r="I40" s="159"/>
      <c r="J40" s="159"/>
      <c r="K40" s="159"/>
      <c r="L40" s="159"/>
      <c r="M40" s="159"/>
      <c r="N40" s="159"/>
      <c r="O40" s="159"/>
      <c r="P40" s="159"/>
    </row>
    <row r="41" spans="1:16" x14ac:dyDescent="0.35">
      <c r="A41" s="158"/>
      <c r="B41" s="158"/>
      <c r="C41" s="158"/>
      <c r="D41" s="159"/>
      <c r="E41" s="159"/>
      <c r="F41" s="159"/>
      <c r="G41" s="159"/>
      <c r="H41" s="159"/>
      <c r="I41" s="159"/>
      <c r="J41" s="159"/>
      <c r="K41" s="159"/>
      <c r="L41" s="159"/>
      <c r="M41" s="159"/>
      <c r="N41" s="159"/>
      <c r="O41" s="159"/>
      <c r="P41" s="159"/>
    </row>
    <row r="42" spans="1:16" x14ac:dyDescent="0.35">
      <c r="A42" s="158"/>
      <c r="B42" s="158"/>
      <c r="C42" s="158"/>
      <c r="D42" s="159"/>
      <c r="E42" s="159"/>
      <c r="F42" s="159"/>
      <c r="G42" s="159"/>
      <c r="H42" s="159"/>
      <c r="I42" s="159"/>
      <c r="J42" s="159"/>
      <c r="K42" s="159"/>
      <c r="L42" s="159"/>
      <c r="M42" s="159"/>
      <c r="N42" s="159"/>
      <c r="O42" s="159"/>
      <c r="P42" s="159"/>
    </row>
    <row r="43" spans="1:16" x14ac:dyDescent="0.35">
      <c r="A43" s="158"/>
      <c r="B43" s="158"/>
      <c r="C43" s="158"/>
      <c r="D43" s="159"/>
      <c r="E43" s="159"/>
      <c r="F43" s="159"/>
      <c r="G43" s="159"/>
      <c r="H43" s="159"/>
      <c r="I43" s="159"/>
      <c r="J43" s="159"/>
      <c r="K43" s="159"/>
      <c r="L43" s="159"/>
      <c r="M43" s="159"/>
      <c r="N43" s="159"/>
      <c r="O43" s="159"/>
      <c r="P43" s="159"/>
    </row>
    <row r="44" spans="1:16" x14ac:dyDescent="0.35">
      <c r="A44" s="158"/>
      <c r="B44" s="158"/>
      <c r="C44" s="158"/>
      <c r="D44" s="159"/>
      <c r="E44" s="159"/>
      <c r="F44" s="159"/>
      <c r="G44" s="159"/>
      <c r="H44" s="159"/>
      <c r="I44" s="159"/>
      <c r="J44" s="159"/>
      <c r="K44" s="159"/>
      <c r="L44" s="159"/>
      <c r="M44" s="159"/>
      <c r="N44" s="159"/>
      <c r="O44" s="159"/>
      <c r="P44" s="159"/>
    </row>
    <row r="45" spans="1:16" hidden="1" x14ac:dyDescent="0.35">
      <c r="A45" s="158"/>
      <c r="B45" s="158"/>
      <c r="C45" s="158"/>
      <c r="D45" s="168"/>
      <c r="E45" s="168"/>
      <c r="F45" s="168"/>
      <c r="G45" s="168"/>
      <c r="H45" s="168"/>
      <c r="I45" s="168"/>
      <c r="J45" s="168"/>
      <c r="K45" s="168"/>
      <c r="L45" s="168"/>
      <c r="M45" s="168"/>
      <c r="N45" s="168"/>
      <c r="O45" s="168"/>
      <c r="P45" s="168"/>
    </row>
    <row r="46" spans="1:16" hidden="1" x14ac:dyDescent="0.35">
      <c r="A46" s="158"/>
      <c r="B46" s="158"/>
      <c r="C46" s="158"/>
      <c r="D46" s="168"/>
      <c r="E46" s="168"/>
      <c r="F46" s="168"/>
      <c r="G46" s="168"/>
      <c r="H46" s="168"/>
      <c r="I46" s="168"/>
      <c r="J46" s="168"/>
      <c r="K46" s="168"/>
      <c r="L46" s="168"/>
      <c r="M46" s="168"/>
      <c r="N46" s="168"/>
      <c r="O46" s="168"/>
      <c r="P46" s="168"/>
    </row>
    <row r="47" spans="1:16" hidden="1" x14ac:dyDescent="0.35">
      <c r="A47" s="158"/>
      <c r="B47" s="158"/>
      <c r="C47" s="158"/>
      <c r="D47" s="168"/>
      <c r="E47" s="168"/>
      <c r="F47" s="168"/>
      <c r="G47" s="168"/>
      <c r="H47" s="168"/>
      <c r="I47" s="168"/>
      <c r="J47" s="168"/>
      <c r="K47" s="168"/>
      <c r="L47" s="168"/>
      <c r="M47" s="168"/>
      <c r="N47" s="168"/>
      <c r="O47" s="168"/>
      <c r="P47" s="168"/>
    </row>
    <row r="48" spans="1:16" hidden="1" x14ac:dyDescent="0.35">
      <c r="A48" s="158"/>
      <c r="B48" s="158"/>
      <c r="C48" s="158"/>
      <c r="D48" s="168"/>
      <c r="E48" s="168"/>
      <c r="F48" s="168"/>
      <c r="G48" s="168"/>
      <c r="H48" s="168"/>
      <c r="I48" s="168"/>
      <c r="J48" s="168"/>
      <c r="K48" s="168"/>
      <c r="L48" s="168"/>
      <c r="M48" s="168"/>
      <c r="N48" s="168"/>
      <c r="O48" s="168"/>
      <c r="P48" s="168"/>
    </row>
    <row r="49" spans="1:16" hidden="1" x14ac:dyDescent="0.35">
      <c r="A49" s="158"/>
      <c r="B49" s="158"/>
      <c r="C49" s="158"/>
      <c r="D49" s="168"/>
      <c r="E49" s="168"/>
      <c r="F49" s="168"/>
      <c r="G49" s="168"/>
      <c r="H49" s="168"/>
      <c r="I49" s="168"/>
      <c r="J49" s="168"/>
      <c r="K49" s="168"/>
      <c r="L49" s="168"/>
      <c r="M49" s="168"/>
      <c r="N49" s="168"/>
      <c r="O49" s="168"/>
      <c r="P49" s="168"/>
    </row>
    <row r="50" spans="1:16" hidden="1" x14ac:dyDescent="0.35">
      <c r="A50" s="158"/>
      <c r="B50" s="158"/>
      <c r="C50" s="158"/>
      <c r="D50" s="168"/>
      <c r="E50" s="168"/>
      <c r="F50" s="168"/>
      <c r="G50" s="168"/>
      <c r="H50" s="168"/>
      <c r="I50" s="168"/>
      <c r="J50" s="168"/>
      <c r="K50" s="168"/>
      <c r="L50" s="168"/>
      <c r="M50" s="168"/>
      <c r="N50" s="168"/>
      <c r="O50" s="168"/>
      <c r="P50" s="168"/>
    </row>
    <row r="51" spans="1:16" hidden="1" x14ac:dyDescent="0.35">
      <c r="A51" s="158"/>
      <c r="B51" s="158"/>
      <c r="C51" s="158"/>
      <c r="D51" s="168"/>
      <c r="E51" s="168"/>
      <c r="F51" s="168"/>
      <c r="G51" s="168"/>
      <c r="H51" s="168"/>
      <c r="I51" s="168"/>
      <c r="J51" s="168"/>
      <c r="K51" s="168"/>
      <c r="L51" s="168"/>
      <c r="M51" s="168"/>
      <c r="N51" s="168"/>
      <c r="O51" s="168"/>
      <c r="P51" s="168"/>
    </row>
    <row r="52" spans="1:16" hidden="1" x14ac:dyDescent="0.35">
      <c r="A52" s="158"/>
      <c r="B52" s="158"/>
      <c r="C52" s="158"/>
      <c r="D52" s="168"/>
      <c r="E52" s="168"/>
      <c r="F52" s="168"/>
      <c r="G52" s="168"/>
      <c r="H52" s="168"/>
      <c r="I52" s="168"/>
      <c r="J52" s="168"/>
      <c r="K52" s="168"/>
      <c r="L52" s="168"/>
      <c r="M52" s="168"/>
      <c r="N52" s="168"/>
      <c r="O52" s="168"/>
      <c r="P52" s="168"/>
    </row>
    <row r="53" spans="1:16" hidden="1" x14ac:dyDescent="0.35">
      <c r="A53" s="158"/>
      <c r="B53" s="158"/>
      <c r="C53" s="158"/>
      <c r="D53" s="168"/>
      <c r="E53" s="168"/>
      <c r="F53" s="168"/>
      <c r="G53" s="168"/>
      <c r="H53" s="168"/>
      <c r="I53" s="168"/>
      <c r="J53" s="168"/>
      <c r="K53" s="168"/>
      <c r="L53" s="168"/>
      <c r="M53" s="168"/>
      <c r="N53" s="168"/>
      <c r="O53" s="168"/>
      <c r="P53" s="168"/>
    </row>
    <row r="54" spans="1:16" hidden="1" x14ac:dyDescent="0.35">
      <c r="A54" s="158"/>
      <c r="B54" s="158"/>
      <c r="C54" s="158"/>
      <c r="D54" s="168"/>
      <c r="E54" s="168"/>
      <c r="F54" s="168"/>
      <c r="G54" s="168"/>
      <c r="H54" s="168"/>
      <c r="I54" s="168"/>
      <c r="J54" s="168"/>
      <c r="K54" s="168"/>
      <c r="L54" s="168"/>
      <c r="M54" s="168"/>
      <c r="N54" s="168"/>
      <c r="O54" s="168"/>
      <c r="P54" s="168"/>
    </row>
    <row r="55" spans="1:16" hidden="1" x14ac:dyDescent="0.35">
      <c r="A55" s="158"/>
      <c r="B55" s="158"/>
      <c r="C55" s="158"/>
      <c r="D55" s="168"/>
      <c r="E55" s="168"/>
      <c r="F55" s="168"/>
      <c r="G55" s="168"/>
      <c r="H55" s="168"/>
      <c r="I55" s="168"/>
      <c r="J55" s="168"/>
      <c r="K55" s="168"/>
      <c r="L55" s="168"/>
      <c r="M55" s="168"/>
      <c r="N55" s="168"/>
      <c r="O55" s="168"/>
      <c r="P55" s="168"/>
    </row>
    <row r="56" spans="1:16" hidden="1" x14ac:dyDescent="0.35">
      <c r="A56" s="158"/>
      <c r="B56" s="158"/>
      <c r="C56" s="158"/>
      <c r="D56" s="168"/>
      <c r="E56" s="168"/>
      <c r="F56" s="168"/>
      <c r="G56" s="168"/>
      <c r="H56" s="168"/>
      <c r="I56" s="168"/>
      <c r="J56" s="168"/>
      <c r="K56" s="168"/>
      <c r="L56" s="168"/>
      <c r="M56" s="168"/>
      <c r="N56" s="168"/>
      <c r="O56" s="168"/>
      <c r="P56" s="168"/>
    </row>
    <row r="57" spans="1:16" hidden="1" x14ac:dyDescent="0.35">
      <c r="A57" s="158"/>
      <c r="B57" s="158"/>
      <c r="C57" s="158"/>
      <c r="D57" s="168"/>
      <c r="E57" s="168"/>
      <c r="F57" s="168"/>
      <c r="G57" s="168"/>
      <c r="H57" s="168"/>
      <c r="I57" s="168"/>
      <c r="J57" s="168"/>
      <c r="K57" s="168"/>
      <c r="L57" s="168"/>
      <c r="M57" s="168"/>
      <c r="N57" s="168"/>
      <c r="O57" s="168"/>
      <c r="P57" s="168"/>
    </row>
    <row r="58" spans="1:16" hidden="1" x14ac:dyDescent="0.35">
      <c r="A58" s="158"/>
      <c r="B58" s="158"/>
      <c r="C58" s="158"/>
      <c r="D58" s="168"/>
      <c r="E58" s="168"/>
      <c r="F58" s="168"/>
      <c r="G58" s="168"/>
      <c r="H58" s="168"/>
      <c r="I58" s="168"/>
      <c r="J58" s="168"/>
      <c r="K58" s="168"/>
      <c r="L58" s="168"/>
      <c r="M58" s="168"/>
      <c r="N58" s="168"/>
      <c r="O58" s="168"/>
      <c r="P58" s="168"/>
    </row>
    <row r="59" spans="1:16" hidden="1" x14ac:dyDescent="0.35">
      <c r="A59" s="158"/>
      <c r="B59" s="158"/>
      <c r="C59" s="158"/>
      <c r="D59" s="168"/>
      <c r="E59" s="168"/>
      <c r="F59" s="168"/>
      <c r="G59" s="168"/>
      <c r="H59" s="168"/>
      <c r="I59" s="168"/>
      <c r="J59" s="168"/>
      <c r="K59" s="168"/>
      <c r="L59" s="168"/>
      <c r="M59" s="168"/>
      <c r="N59" s="168"/>
      <c r="O59" s="168"/>
      <c r="P59" s="168"/>
    </row>
    <row r="60" spans="1:16" hidden="1" x14ac:dyDescent="0.35">
      <c r="A60" s="158"/>
      <c r="B60" s="158"/>
      <c r="C60" s="158"/>
      <c r="D60" s="168"/>
      <c r="E60" s="168"/>
      <c r="F60" s="168"/>
      <c r="G60" s="168"/>
      <c r="H60" s="168"/>
      <c r="I60" s="168"/>
      <c r="J60" s="168"/>
      <c r="K60" s="168"/>
      <c r="L60" s="168"/>
      <c r="M60" s="168"/>
      <c r="N60" s="168"/>
      <c r="O60" s="168"/>
      <c r="P60" s="168"/>
    </row>
    <row r="61" spans="1:16" hidden="1" x14ac:dyDescent="0.35">
      <c r="A61" s="158"/>
      <c r="B61" s="158"/>
      <c r="C61" s="158"/>
      <c r="D61" s="168"/>
      <c r="E61" s="168"/>
      <c r="F61" s="168"/>
      <c r="G61" s="168"/>
      <c r="H61" s="168"/>
      <c r="I61" s="168"/>
      <c r="J61" s="168"/>
      <c r="K61" s="168"/>
      <c r="L61" s="168"/>
      <c r="M61" s="168"/>
      <c r="N61" s="168"/>
      <c r="O61" s="168"/>
      <c r="P61" s="168"/>
    </row>
    <row r="62" spans="1:16" hidden="1" x14ac:dyDescent="0.35">
      <c r="A62" s="158"/>
      <c r="B62" s="158"/>
      <c r="C62" s="158"/>
      <c r="D62" s="168"/>
      <c r="E62" s="168"/>
      <c r="F62" s="168"/>
      <c r="G62" s="168"/>
      <c r="H62" s="168"/>
      <c r="I62" s="168"/>
      <c r="J62" s="168"/>
      <c r="K62" s="168"/>
      <c r="L62" s="168"/>
      <c r="M62" s="168"/>
      <c r="N62" s="168"/>
      <c r="O62" s="168"/>
      <c r="P62" s="168"/>
    </row>
    <row r="63" spans="1:16" hidden="1" x14ac:dyDescent="0.35">
      <c r="A63" s="158"/>
      <c r="B63" s="158"/>
      <c r="C63" s="158"/>
      <c r="D63" s="168"/>
      <c r="E63" s="168"/>
      <c r="F63" s="168"/>
      <c r="G63" s="168"/>
      <c r="H63" s="168"/>
      <c r="I63" s="168"/>
      <c r="J63" s="168"/>
      <c r="K63" s="168"/>
      <c r="L63" s="168"/>
      <c r="M63" s="168"/>
      <c r="N63" s="168"/>
      <c r="O63" s="168"/>
      <c r="P63" s="168"/>
    </row>
    <row r="64" spans="1:16" hidden="1" x14ac:dyDescent="0.35">
      <c r="A64" s="158"/>
      <c r="B64" s="158"/>
      <c r="C64" s="158"/>
      <c r="D64" s="168"/>
      <c r="E64" s="168"/>
      <c r="F64" s="168"/>
      <c r="G64" s="168"/>
      <c r="H64" s="168"/>
      <c r="I64" s="168"/>
      <c r="J64" s="168"/>
      <c r="K64" s="168"/>
      <c r="L64" s="168"/>
      <c r="M64" s="168"/>
      <c r="N64" s="168"/>
      <c r="O64" s="168"/>
      <c r="P64" s="168"/>
    </row>
    <row r="65" spans="1:16" hidden="1" x14ac:dyDescent="0.35">
      <c r="A65" s="158"/>
      <c r="B65" s="158"/>
      <c r="C65" s="158"/>
      <c r="D65" s="168"/>
      <c r="E65" s="168"/>
      <c r="F65" s="168"/>
      <c r="G65" s="168"/>
      <c r="H65" s="168"/>
      <c r="I65" s="168"/>
      <c r="J65" s="168"/>
      <c r="K65" s="168"/>
      <c r="L65" s="168"/>
      <c r="M65" s="168"/>
      <c r="N65" s="168"/>
      <c r="O65" s="168"/>
      <c r="P65" s="168"/>
    </row>
    <row r="66" spans="1:16" hidden="1" x14ac:dyDescent="0.35"/>
    <row r="67" spans="1:16" hidden="1" x14ac:dyDescent="0.35"/>
    <row r="68" spans="1:16" hidden="1" x14ac:dyDescent="0.35"/>
    <row r="69" spans="1:16" hidden="1" x14ac:dyDescent="0.35"/>
    <row r="70" spans="1:16" hidden="1" x14ac:dyDescent="0.35"/>
    <row r="71" spans="1:16" hidden="1" x14ac:dyDescent="0.35"/>
    <row r="72" spans="1:16" hidden="1" x14ac:dyDescent="0.35"/>
    <row r="73" spans="1:16" hidden="1" x14ac:dyDescent="0.35"/>
    <row r="74" spans="1:16" hidden="1" x14ac:dyDescent="0.35"/>
    <row r="75" spans="1:16" hidden="1" x14ac:dyDescent="0.35"/>
    <row r="76" spans="1:16" hidden="1" x14ac:dyDescent="0.35"/>
    <row r="77" spans="1:16" hidden="1" x14ac:dyDescent="0.35"/>
    <row r="78" spans="1:16" hidden="1" x14ac:dyDescent="0.35"/>
    <row r="79" spans="1:16" hidden="1" x14ac:dyDescent="0.35"/>
    <row r="80" spans="1:16" hidden="1" x14ac:dyDescent="0.35"/>
    <row r="81" spans="6:7" hidden="1" x14ac:dyDescent="0.35"/>
    <row r="82" spans="6:7" hidden="1" x14ac:dyDescent="0.35"/>
    <row r="83" spans="6:7" hidden="1" x14ac:dyDescent="0.35"/>
    <row r="84" spans="6:7" hidden="1" x14ac:dyDescent="0.35"/>
    <row r="85" spans="6:7" hidden="1" x14ac:dyDescent="0.35"/>
    <row r="86" spans="6:7" hidden="1" x14ac:dyDescent="0.35">
      <c r="F86" s="160" t="str">
        <f>CONCATENATE(F7,F13,H13)</f>
        <v>ErkekEvliHayır</v>
      </c>
    </row>
    <row r="87" spans="6:7" hidden="1" x14ac:dyDescent="0.35"/>
    <row r="88" spans="6:7" hidden="1" x14ac:dyDescent="0.35"/>
    <row r="89" spans="6:7" hidden="1" x14ac:dyDescent="0.35"/>
    <row r="90" spans="6:7" hidden="1" x14ac:dyDescent="0.35"/>
    <row r="91" spans="6:7" hidden="1" x14ac:dyDescent="0.35"/>
    <row r="92" spans="6:7" hidden="1" x14ac:dyDescent="0.35">
      <c r="F92" s="160" t="s">
        <v>23</v>
      </c>
      <c r="G92" s="160" t="s">
        <v>28</v>
      </c>
    </row>
    <row r="93" spans="6:7" hidden="1" x14ac:dyDescent="0.35">
      <c r="F93" s="160" t="s">
        <v>24</v>
      </c>
      <c r="G93" s="160" t="s">
        <v>26</v>
      </c>
    </row>
    <row r="94" spans="6:7" hidden="1" x14ac:dyDescent="0.35">
      <c r="F94" s="160" t="s">
        <v>25</v>
      </c>
      <c r="G94" s="160" t="s">
        <v>27</v>
      </c>
    </row>
    <row r="95" spans="6:7" hidden="1" x14ac:dyDescent="0.35"/>
    <row r="96" spans="6:7" hidden="1" x14ac:dyDescent="0.35"/>
    <row r="97" spans="6:6" hidden="1" x14ac:dyDescent="0.35"/>
    <row r="98" spans="6:6" hidden="1" x14ac:dyDescent="0.35">
      <c r="F98" s="160" t="s">
        <v>29</v>
      </c>
    </row>
    <row r="99" spans="6:6" hidden="1" x14ac:dyDescent="0.35">
      <c r="F99" s="160" t="s">
        <v>30</v>
      </c>
    </row>
    <row r="100" spans="6:6" hidden="1" x14ac:dyDescent="0.35"/>
    <row r="101" spans="6:6" hidden="1" x14ac:dyDescent="0.35">
      <c r="F101" s="160">
        <v>1</v>
      </c>
    </row>
    <row r="102" spans="6:6" hidden="1" x14ac:dyDescent="0.35">
      <c r="F102" s="160">
        <v>2</v>
      </c>
    </row>
    <row r="103" spans="6:6" hidden="1" x14ac:dyDescent="0.35">
      <c r="F103" s="160">
        <v>3</v>
      </c>
    </row>
    <row r="104" spans="6:6" hidden="1" x14ac:dyDescent="0.35">
      <c r="F104" s="160">
        <v>4</v>
      </c>
    </row>
    <row r="105" spans="6:6" hidden="1" x14ac:dyDescent="0.35"/>
    <row r="106" spans="6:6" hidden="1" x14ac:dyDescent="0.35"/>
    <row r="107" spans="6:6" hidden="1" x14ac:dyDescent="0.35"/>
    <row r="108" spans="6:6" hidden="1" x14ac:dyDescent="0.35"/>
    <row r="109" spans="6:6" hidden="1" x14ac:dyDescent="0.35"/>
    <row r="110" spans="6:6" hidden="1" x14ac:dyDescent="0.35"/>
    <row r="111" spans="6:6" hidden="1" x14ac:dyDescent="0.35"/>
    <row r="112" spans="6:6" hidden="1" x14ac:dyDescent="0.35"/>
    <row r="113" s="160" customFormat="1" hidden="1" x14ac:dyDescent="0.35"/>
    <row r="114" s="160" customFormat="1" hidden="1" x14ac:dyDescent="0.35"/>
    <row r="115" s="160" customFormat="1" hidden="1" x14ac:dyDescent="0.35"/>
    <row r="116" s="160" customFormat="1" hidden="1" x14ac:dyDescent="0.35"/>
    <row r="117" s="160" customFormat="1" hidden="1" x14ac:dyDescent="0.35"/>
    <row r="118" s="160" customFormat="1" hidden="1" x14ac:dyDescent="0.35"/>
    <row r="119" s="160" customFormat="1" hidden="1" x14ac:dyDescent="0.35"/>
    <row r="120" s="160" customFormat="1" hidden="1" x14ac:dyDescent="0.35"/>
    <row r="121" s="160" customFormat="1" hidden="1" x14ac:dyDescent="0.35"/>
    <row r="122" s="160" customFormat="1" hidden="1" x14ac:dyDescent="0.35"/>
    <row r="123" s="160" customFormat="1" hidden="1" x14ac:dyDescent="0.35"/>
    <row r="124" s="160" customFormat="1" hidden="1" x14ac:dyDescent="0.35"/>
    <row r="125" s="160" customFormat="1" hidden="1" x14ac:dyDescent="0.35"/>
    <row r="126" s="160" customFormat="1" hidden="1" x14ac:dyDescent="0.35"/>
    <row r="127" s="160" customFormat="1" hidden="1" x14ac:dyDescent="0.35"/>
    <row r="128" s="160" customFormat="1" hidden="1" x14ac:dyDescent="0.35"/>
    <row r="129" s="160" customFormat="1" hidden="1" x14ac:dyDescent="0.35"/>
    <row r="130" s="160" customFormat="1" hidden="1" x14ac:dyDescent="0.35"/>
    <row r="131" s="160" customFormat="1" hidden="1" x14ac:dyDescent="0.35"/>
    <row r="132" s="160" customFormat="1" hidden="1" x14ac:dyDescent="0.35"/>
    <row r="133" s="160" customFormat="1" hidden="1" x14ac:dyDescent="0.35"/>
    <row r="134" s="160" customFormat="1" hidden="1" x14ac:dyDescent="0.35"/>
    <row r="135" s="160" customFormat="1" hidden="1" x14ac:dyDescent="0.35"/>
    <row r="136" s="160" customFormat="1" hidden="1" x14ac:dyDescent="0.35"/>
    <row r="137" s="160" customFormat="1" hidden="1" x14ac:dyDescent="0.35"/>
    <row r="138" s="160" customFormat="1" hidden="1" x14ac:dyDescent="0.35"/>
    <row r="139" s="160" customFormat="1" hidden="1" x14ac:dyDescent="0.35"/>
    <row r="140" s="160" customFormat="1" hidden="1" x14ac:dyDescent="0.35"/>
    <row r="141" s="160" customFormat="1" hidden="1" x14ac:dyDescent="0.35"/>
    <row r="142" s="160" customFormat="1" hidden="1" x14ac:dyDescent="0.35"/>
    <row r="143" s="160" customFormat="1" hidden="1" x14ac:dyDescent="0.35"/>
    <row r="144" s="160" customFormat="1" hidden="1" x14ac:dyDescent="0.35"/>
    <row r="145" s="160" customFormat="1" hidden="1" x14ac:dyDescent="0.35"/>
    <row r="146" s="160" customFormat="1" hidden="1" x14ac:dyDescent="0.35"/>
    <row r="147" s="160" customFormat="1" hidden="1" x14ac:dyDescent="0.35"/>
    <row r="148" s="160" customFormat="1" hidden="1" x14ac:dyDescent="0.35"/>
    <row r="149" s="160" customFormat="1" hidden="1" x14ac:dyDescent="0.35"/>
    <row r="150" s="160" customFormat="1" hidden="1" x14ac:dyDescent="0.35"/>
    <row r="151" s="160" customFormat="1" hidden="1" x14ac:dyDescent="0.35"/>
    <row r="152" s="160" customFormat="1" hidden="1" x14ac:dyDescent="0.35"/>
    <row r="153" s="160" customFormat="1" hidden="1" x14ac:dyDescent="0.35"/>
    <row r="154" s="160" customFormat="1" hidden="1" x14ac:dyDescent="0.35"/>
    <row r="155" s="160" customFormat="1" hidden="1" x14ac:dyDescent="0.35"/>
    <row r="156" s="160" customFormat="1" hidden="1" x14ac:dyDescent="0.35"/>
    <row r="157" s="160" customFormat="1" hidden="1" x14ac:dyDescent="0.35"/>
    <row r="158" s="160" customFormat="1" hidden="1" x14ac:dyDescent="0.35"/>
    <row r="159" s="160" customFormat="1" hidden="1" x14ac:dyDescent="0.35"/>
    <row r="160" s="160" customFormat="1" hidden="1" x14ac:dyDescent="0.35"/>
    <row r="161" s="160" customFormat="1" hidden="1" x14ac:dyDescent="0.35"/>
    <row r="162" s="160" customFormat="1" hidden="1" x14ac:dyDescent="0.35"/>
    <row r="163" s="160" customFormat="1" hidden="1" x14ac:dyDescent="0.35"/>
    <row r="164" s="160" customFormat="1" hidden="1" x14ac:dyDescent="0.35"/>
    <row r="165" s="160" customFormat="1" hidden="1" x14ac:dyDescent="0.35"/>
    <row r="166" s="160" customFormat="1" hidden="1" x14ac:dyDescent="0.35"/>
    <row r="167" s="160" customFormat="1" hidden="1" x14ac:dyDescent="0.35"/>
    <row r="168" s="160" customFormat="1" hidden="1" x14ac:dyDescent="0.35"/>
    <row r="169" s="160" customFormat="1" hidden="1" x14ac:dyDescent="0.35"/>
    <row r="170" s="160" customFormat="1" hidden="1" x14ac:dyDescent="0.35"/>
    <row r="171" s="160" customFormat="1" hidden="1" x14ac:dyDescent="0.35"/>
    <row r="172" s="160" customFormat="1" hidden="1" x14ac:dyDescent="0.35"/>
    <row r="173" s="160" customFormat="1" hidden="1" x14ac:dyDescent="0.35"/>
    <row r="174" s="160" customFormat="1" hidden="1" x14ac:dyDescent="0.35"/>
    <row r="175" s="160" customFormat="1" hidden="1" x14ac:dyDescent="0.35"/>
    <row r="176" s="160" customFormat="1" hidden="1" x14ac:dyDescent="0.35"/>
    <row r="177" s="160" customFormat="1" hidden="1" x14ac:dyDescent="0.35"/>
    <row r="178" s="160" customFormat="1" hidden="1" x14ac:dyDescent="0.35"/>
    <row r="179" s="160" customFormat="1" hidden="1" x14ac:dyDescent="0.35"/>
    <row r="180" s="160" customFormat="1" hidden="1" x14ac:dyDescent="0.35"/>
    <row r="181" s="160" customFormat="1" hidden="1" x14ac:dyDescent="0.35"/>
    <row r="182" s="160" customFormat="1" hidden="1" x14ac:dyDescent="0.35"/>
    <row r="183" s="160" customFormat="1" hidden="1" x14ac:dyDescent="0.35"/>
    <row r="184" s="160" customFormat="1" hidden="1" x14ac:dyDescent="0.35"/>
    <row r="185" s="160" customFormat="1" hidden="1" x14ac:dyDescent="0.35"/>
    <row r="186" s="160" customFormat="1" hidden="1" x14ac:dyDescent="0.35"/>
    <row r="187" s="160" customFormat="1" hidden="1" x14ac:dyDescent="0.35"/>
    <row r="188" s="160" customFormat="1" hidden="1" x14ac:dyDescent="0.35"/>
    <row r="189" s="160" customFormat="1" hidden="1" x14ac:dyDescent="0.35"/>
    <row r="190" s="160" customFormat="1" hidden="1" x14ac:dyDescent="0.35"/>
    <row r="191" s="160" customFormat="1" hidden="1" x14ac:dyDescent="0.35"/>
    <row r="192" s="160" customFormat="1" hidden="1" x14ac:dyDescent="0.35"/>
    <row r="193" s="160" customFormat="1" hidden="1" x14ac:dyDescent="0.35"/>
    <row r="194" s="160" customFormat="1" hidden="1" x14ac:dyDescent="0.35"/>
    <row r="195" s="160" customFormat="1" hidden="1" x14ac:dyDescent="0.35"/>
    <row r="196" s="160" customFormat="1" hidden="1" x14ac:dyDescent="0.35"/>
    <row r="197" s="160" customFormat="1" hidden="1" x14ac:dyDescent="0.35"/>
    <row r="198" s="160" customFormat="1" hidden="1" x14ac:dyDescent="0.35"/>
    <row r="199" s="160" customFormat="1" hidden="1" x14ac:dyDescent="0.35"/>
    <row r="200" s="160" customFormat="1" hidden="1" x14ac:dyDescent="0.35"/>
    <row r="201" s="160" customFormat="1" hidden="1" x14ac:dyDescent="0.35"/>
    <row r="202" s="160" customFormat="1" hidden="1" x14ac:dyDescent="0.35"/>
    <row r="203" s="160" customFormat="1" hidden="1" x14ac:dyDescent="0.35"/>
    <row r="204" s="160" customFormat="1" hidden="1" x14ac:dyDescent="0.35"/>
    <row r="205" s="160" customFormat="1" hidden="1" x14ac:dyDescent="0.35"/>
    <row r="206" s="160" customFormat="1" hidden="1" x14ac:dyDescent="0.35"/>
    <row r="207" s="160" customFormat="1" hidden="1" x14ac:dyDescent="0.35"/>
    <row r="208" s="160" customFormat="1" hidden="1" x14ac:dyDescent="0.35"/>
    <row r="209" s="160" customFormat="1" hidden="1" x14ac:dyDescent="0.35"/>
    <row r="210" s="160" customFormat="1" hidden="1" x14ac:dyDescent="0.35"/>
    <row r="211" s="160" customFormat="1" hidden="1" x14ac:dyDescent="0.35"/>
    <row r="212" s="160" customFormat="1" hidden="1" x14ac:dyDescent="0.35"/>
    <row r="213" s="160" customFormat="1" hidden="1" x14ac:dyDescent="0.35"/>
    <row r="214" s="160" customFormat="1" hidden="1" x14ac:dyDescent="0.35"/>
    <row r="215" s="160" customFormat="1" hidden="1" x14ac:dyDescent="0.35"/>
    <row r="216" s="160" customFormat="1" hidden="1" x14ac:dyDescent="0.35"/>
    <row r="217" s="160" customFormat="1" hidden="1" x14ac:dyDescent="0.35"/>
    <row r="218" s="160" customFormat="1" hidden="1" x14ac:dyDescent="0.35"/>
    <row r="219" s="160" customFormat="1" hidden="1" x14ac:dyDescent="0.35"/>
    <row r="220" s="160" customFormat="1" hidden="1" x14ac:dyDescent="0.35"/>
    <row r="221" s="160" customFormat="1" hidden="1" x14ac:dyDescent="0.35"/>
    <row r="222" s="160" customFormat="1" hidden="1" x14ac:dyDescent="0.35"/>
    <row r="223" s="160" customFormat="1" hidden="1" x14ac:dyDescent="0.35"/>
    <row r="224" s="160" customFormat="1" hidden="1" x14ac:dyDescent="0.35"/>
    <row r="225" s="160" customFormat="1" hidden="1" x14ac:dyDescent="0.35"/>
    <row r="226" s="160" customFormat="1" hidden="1" x14ac:dyDescent="0.35"/>
    <row r="227" s="160" customFormat="1" hidden="1" x14ac:dyDescent="0.35"/>
    <row r="228" s="160" customFormat="1" hidden="1" x14ac:dyDescent="0.35"/>
    <row r="229" s="160" customFormat="1" hidden="1" x14ac:dyDescent="0.35"/>
    <row r="230" s="160" customFormat="1" hidden="1" x14ac:dyDescent="0.35"/>
    <row r="231" s="160" customFormat="1" hidden="1" x14ac:dyDescent="0.35"/>
    <row r="232" s="160" customFormat="1" hidden="1" x14ac:dyDescent="0.35"/>
    <row r="233" s="160" customFormat="1" hidden="1" x14ac:dyDescent="0.35"/>
    <row r="234" s="160" customFormat="1" hidden="1" x14ac:dyDescent="0.35"/>
    <row r="235" s="160" customFormat="1" hidden="1" x14ac:dyDescent="0.35"/>
    <row r="236" s="160" customFormat="1" hidden="1" x14ac:dyDescent="0.35"/>
    <row r="237" s="160" customFormat="1" hidden="1" x14ac:dyDescent="0.35"/>
    <row r="238" s="160" customFormat="1" hidden="1" x14ac:dyDescent="0.35"/>
    <row r="239" s="160" customFormat="1" hidden="1" x14ac:dyDescent="0.35"/>
    <row r="240" s="160" customFormat="1" hidden="1" x14ac:dyDescent="0.35"/>
    <row r="241" s="160" customFormat="1" hidden="1" x14ac:dyDescent="0.35"/>
    <row r="242" s="160" customFormat="1" hidden="1" x14ac:dyDescent="0.35"/>
    <row r="243" s="160" customFormat="1" hidden="1" x14ac:dyDescent="0.35"/>
    <row r="244" s="160" customFormat="1" hidden="1" x14ac:dyDescent="0.35"/>
    <row r="245" s="160" customFormat="1" hidden="1" x14ac:dyDescent="0.35"/>
    <row r="246" s="160" customFormat="1" hidden="1" x14ac:dyDescent="0.35"/>
    <row r="247" s="160" customFormat="1" hidden="1" x14ac:dyDescent="0.35"/>
    <row r="248" s="160" customFormat="1" hidden="1" x14ac:dyDescent="0.35"/>
    <row r="249" s="160" customFormat="1" hidden="1" x14ac:dyDescent="0.35"/>
    <row r="250" s="160" customFormat="1" hidden="1" x14ac:dyDescent="0.35"/>
    <row r="251" s="160" customFormat="1" hidden="1" x14ac:dyDescent="0.35"/>
    <row r="252" s="160" customFormat="1" hidden="1" x14ac:dyDescent="0.35"/>
    <row r="253" s="160" customFormat="1" hidden="1" x14ac:dyDescent="0.35"/>
    <row r="254" s="160" customFormat="1" hidden="1" x14ac:dyDescent="0.35"/>
    <row r="255" s="160" customFormat="1" hidden="1" x14ac:dyDescent="0.35"/>
    <row r="256" s="160" customFormat="1" hidden="1" x14ac:dyDescent="0.35"/>
    <row r="257" s="160" customFormat="1" hidden="1" x14ac:dyDescent="0.35"/>
    <row r="258" s="160" customFormat="1" hidden="1" x14ac:dyDescent="0.35"/>
    <row r="259" s="160" customFormat="1" hidden="1" x14ac:dyDescent="0.35"/>
    <row r="260" s="160" customFormat="1" hidden="1" x14ac:dyDescent="0.35"/>
    <row r="261" s="160" customFormat="1" hidden="1" x14ac:dyDescent="0.35"/>
    <row r="262" s="160" customFormat="1" hidden="1" x14ac:dyDescent="0.35"/>
    <row r="263" s="160" customFormat="1" hidden="1" x14ac:dyDescent="0.35"/>
    <row r="264" s="160" customFormat="1" hidden="1" x14ac:dyDescent="0.35"/>
    <row r="265" s="160" customFormat="1" hidden="1" x14ac:dyDescent="0.35"/>
    <row r="266" s="160" customFormat="1" hidden="1" x14ac:dyDescent="0.35"/>
    <row r="267" s="160" customFormat="1" hidden="1" x14ac:dyDescent="0.35"/>
    <row r="268" s="160" customFormat="1" hidden="1" x14ac:dyDescent="0.35"/>
    <row r="269" s="160" customFormat="1" hidden="1" x14ac:dyDescent="0.35"/>
    <row r="270" s="160" customFormat="1" hidden="1" x14ac:dyDescent="0.35"/>
    <row r="271" s="160" customFormat="1" hidden="1" x14ac:dyDescent="0.35"/>
    <row r="272" s="160" customFormat="1" hidden="1" x14ac:dyDescent="0.35"/>
    <row r="273" s="160" customFormat="1" hidden="1" x14ac:dyDescent="0.35"/>
    <row r="274" s="160" customFormat="1" hidden="1" x14ac:dyDescent="0.35"/>
    <row r="275" s="160" customFormat="1" hidden="1" x14ac:dyDescent="0.35"/>
    <row r="276" s="160" customFormat="1" hidden="1" x14ac:dyDescent="0.35"/>
    <row r="277" s="160" customFormat="1" hidden="1" x14ac:dyDescent="0.35"/>
    <row r="278" s="160" customFormat="1" hidden="1" x14ac:dyDescent="0.35"/>
    <row r="279" s="160" customFormat="1" hidden="1" x14ac:dyDescent="0.35"/>
    <row r="280" s="160" customFormat="1" hidden="1" x14ac:dyDescent="0.35"/>
    <row r="281" s="160" customFormat="1" hidden="1" x14ac:dyDescent="0.35"/>
    <row r="282" s="160" customFormat="1" hidden="1" x14ac:dyDescent="0.35"/>
    <row r="283" s="160" customFormat="1" hidden="1" x14ac:dyDescent="0.35"/>
    <row r="284" s="160" customFormat="1" hidden="1" x14ac:dyDescent="0.35"/>
    <row r="285" s="160" customFormat="1" hidden="1" x14ac:dyDescent="0.35"/>
    <row r="286" s="160" customFormat="1" hidden="1" x14ac:dyDescent="0.35"/>
    <row r="287" s="160" customFormat="1" hidden="1" x14ac:dyDescent="0.35"/>
    <row r="288" s="160" customFormat="1" hidden="1" x14ac:dyDescent="0.35"/>
    <row r="289" s="160" customFormat="1" hidden="1" x14ac:dyDescent="0.35"/>
    <row r="290" s="160" customFormat="1" hidden="1" x14ac:dyDescent="0.35"/>
    <row r="291" s="160" customFormat="1" hidden="1" x14ac:dyDescent="0.35"/>
    <row r="292" s="160" customFormat="1" hidden="1" x14ac:dyDescent="0.35"/>
    <row r="293" s="160" customFormat="1" hidden="1" x14ac:dyDescent="0.35"/>
    <row r="294" s="160" customFormat="1" hidden="1" x14ac:dyDescent="0.35"/>
    <row r="295" s="160" customFormat="1" hidden="1" x14ac:dyDescent="0.35"/>
    <row r="296" s="160" customFormat="1" hidden="1" x14ac:dyDescent="0.35"/>
    <row r="297" s="160" customFormat="1" hidden="1" x14ac:dyDescent="0.35"/>
    <row r="298" s="160" customFormat="1" hidden="1" x14ac:dyDescent="0.35"/>
    <row r="299" s="160" customFormat="1" hidden="1" x14ac:dyDescent="0.35"/>
    <row r="300" s="160" customFormat="1" hidden="1" x14ac:dyDescent="0.35"/>
    <row r="301" s="160" customFormat="1" hidden="1" x14ac:dyDescent="0.35"/>
    <row r="302" s="160" customFormat="1" hidden="1" x14ac:dyDescent="0.35"/>
    <row r="303" s="160" customFormat="1" hidden="1" x14ac:dyDescent="0.35"/>
    <row r="304" s="160" customFormat="1" hidden="1" x14ac:dyDescent="0.35"/>
    <row r="305" s="160" customFormat="1" hidden="1" x14ac:dyDescent="0.35"/>
    <row r="306" s="160" customFormat="1" hidden="1" x14ac:dyDescent="0.35"/>
    <row r="307" s="160" customFormat="1" hidden="1" x14ac:dyDescent="0.35"/>
    <row r="308" s="160" customFormat="1" hidden="1" x14ac:dyDescent="0.35"/>
    <row r="309" s="160" customFormat="1" hidden="1" x14ac:dyDescent="0.35"/>
    <row r="310" s="160" customFormat="1" hidden="1" x14ac:dyDescent="0.35"/>
    <row r="311" s="160" customFormat="1" hidden="1" x14ac:dyDescent="0.35"/>
    <row r="312" s="160" customFormat="1" hidden="1" x14ac:dyDescent="0.35"/>
    <row r="313" s="160" customFormat="1" hidden="1" x14ac:dyDescent="0.35"/>
    <row r="314" s="160" customFormat="1" hidden="1" x14ac:dyDescent="0.35"/>
    <row r="315" s="160" customFormat="1" hidden="1" x14ac:dyDescent="0.35"/>
    <row r="316" s="160" customFormat="1" hidden="1" x14ac:dyDescent="0.35"/>
    <row r="317" s="160" customFormat="1" hidden="1" x14ac:dyDescent="0.35"/>
    <row r="318" s="160" customFormat="1" hidden="1" x14ac:dyDescent="0.35"/>
    <row r="319" s="160" customFormat="1" hidden="1" x14ac:dyDescent="0.35"/>
    <row r="320" s="160" customFormat="1" hidden="1" x14ac:dyDescent="0.35"/>
    <row r="321" s="160" customFormat="1" hidden="1" x14ac:dyDescent="0.35"/>
    <row r="322" s="160" customFormat="1" hidden="1" x14ac:dyDescent="0.35"/>
    <row r="323" s="160" customFormat="1" hidden="1" x14ac:dyDescent="0.35"/>
    <row r="324" s="160" customFormat="1" hidden="1" x14ac:dyDescent="0.35"/>
    <row r="325" s="160" customFormat="1" hidden="1" x14ac:dyDescent="0.35"/>
    <row r="326" s="160" customFormat="1" hidden="1" x14ac:dyDescent="0.35"/>
    <row r="327" s="160" customFormat="1" hidden="1" x14ac:dyDescent="0.35"/>
    <row r="328" s="160" customFormat="1" hidden="1" x14ac:dyDescent="0.35"/>
    <row r="329" s="160" customFormat="1" hidden="1" x14ac:dyDescent="0.35"/>
    <row r="330" s="160" customFormat="1" hidden="1" x14ac:dyDescent="0.35"/>
    <row r="331" s="160" customFormat="1" hidden="1" x14ac:dyDescent="0.35"/>
    <row r="332" s="160" customFormat="1" hidden="1" x14ac:dyDescent="0.35"/>
    <row r="333" s="160" customFormat="1" hidden="1" x14ac:dyDescent="0.35"/>
    <row r="334" s="160" customFormat="1" hidden="1" x14ac:dyDescent="0.35"/>
    <row r="335" s="160" customFormat="1" hidden="1" x14ac:dyDescent="0.35"/>
    <row r="336" s="160" customFormat="1" hidden="1" x14ac:dyDescent="0.35"/>
    <row r="337" s="160" customFormat="1" hidden="1" x14ac:dyDescent="0.35"/>
    <row r="338" s="160" customFormat="1" hidden="1" x14ac:dyDescent="0.35"/>
    <row r="339" s="160" customFormat="1" hidden="1" x14ac:dyDescent="0.35"/>
    <row r="340" s="160" customFormat="1" hidden="1" x14ac:dyDescent="0.35"/>
    <row r="341" s="160" customFormat="1" hidden="1" x14ac:dyDescent="0.35"/>
    <row r="342" s="160" customFormat="1" hidden="1" x14ac:dyDescent="0.35"/>
    <row r="343" s="160" customFormat="1" hidden="1" x14ac:dyDescent="0.35"/>
    <row r="344" s="160" customFormat="1" hidden="1" x14ac:dyDescent="0.35"/>
    <row r="345" s="160" customFormat="1" hidden="1" x14ac:dyDescent="0.35"/>
    <row r="346" s="160" customFormat="1" hidden="1" x14ac:dyDescent="0.35"/>
    <row r="347" s="160" customFormat="1" hidden="1" x14ac:dyDescent="0.35"/>
    <row r="348" s="160" customFormat="1" hidden="1" x14ac:dyDescent="0.35"/>
    <row r="349" s="160" customFormat="1" hidden="1" x14ac:dyDescent="0.35"/>
    <row r="350" s="160" customFormat="1" hidden="1" x14ac:dyDescent="0.35"/>
    <row r="351" s="160" customFormat="1" hidden="1" x14ac:dyDescent="0.35"/>
    <row r="352" s="160" customFormat="1" hidden="1" x14ac:dyDescent="0.35"/>
    <row r="353" s="160" customFormat="1" hidden="1" x14ac:dyDescent="0.35"/>
    <row r="354" s="160" customFormat="1" hidden="1" x14ac:dyDescent="0.35"/>
    <row r="355" s="160" customFormat="1" hidden="1" x14ac:dyDescent="0.35"/>
    <row r="356" s="160" customFormat="1" hidden="1" x14ac:dyDescent="0.35"/>
    <row r="357" s="160" customFormat="1" hidden="1" x14ac:dyDescent="0.35"/>
    <row r="358" s="160" customFormat="1" hidden="1" x14ac:dyDescent="0.35"/>
    <row r="359" s="160" customFormat="1" hidden="1" x14ac:dyDescent="0.35"/>
    <row r="360" s="160" customFormat="1" hidden="1" x14ac:dyDescent="0.35"/>
    <row r="361" s="160" customFormat="1" hidden="1" x14ac:dyDescent="0.35"/>
    <row r="362" s="160" customFormat="1" hidden="1" x14ac:dyDescent="0.35"/>
    <row r="363" s="160" customFormat="1" hidden="1" x14ac:dyDescent="0.35"/>
    <row r="364" s="160" customFormat="1" hidden="1" x14ac:dyDescent="0.35"/>
    <row r="365" s="160" customFormat="1" hidden="1" x14ac:dyDescent="0.35"/>
    <row r="366" s="160" customFormat="1" hidden="1" x14ac:dyDescent="0.35"/>
    <row r="367" s="160" customFormat="1" hidden="1" x14ac:dyDescent="0.35"/>
    <row r="368" s="160" customFormat="1" hidden="1" x14ac:dyDescent="0.35"/>
    <row r="369" s="160" customFormat="1" hidden="1" x14ac:dyDescent="0.35"/>
    <row r="370" s="160" customFormat="1" hidden="1" x14ac:dyDescent="0.35"/>
    <row r="371" s="160" customFormat="1" hidden="1" x14ac:dyDescent="0.35"/>
    <row r="372" s="160" customFormat="1" hidden="1" x14ac:dyDescent="0.35"/>
    <row r="373" s="160" customFormat="1" hidden="1" x14ac:dyDescent="0.35"/>
    <row r="374" s="160" customFormat="1" hidden="1" x14ac:dyDescent="0.35"/>
    <row r="375" s="160" customFormat="1" hidden="1" x14ac:dyDescent="0.35"/>
    <row r="376" s="160" customFormat="1" hidden="1" x14ac:dyDescent="0.35"/>
    <row r="377" s="160" customFormat="1" hidden="1" x14ac:dyDescent="0.35"/>
    <row r="378" s="160" customFormat="1" hidden="1" x14ac:dyDescent="0.35"/>
    <row r="379" s="160" customFormat="1" hidden="1" x14ac:dyDescent="0.35"/>
    <row r="380" s="160" customFormat="1" hidden="1" x14ac:dyDescent="0.35"/>
    <row r="381" s="160" customFormat="1" hidden="1" x14ac:dyDescent="0.35"/>
    <row r="382" s="160" customFormat="1" hidden="1" x14ac:dyDescent="0.35"/>
    <row r="383" s="160" customFormat="1" hidden="1" x14ac:dyDescent="0.35"/>
    <row r="384" s="160" customFormat="1" hidden="1" x14ac:dyDescent="0.35"/>
    <row r="385" s="160" customFormat="1" hidden="1" x14ac:dyDescent="0.35"/>
    <row r="386" s="160" customFormat="1" hidden="1" x14ac:dyDescent="0.35"/>
    <row r="387" s="160" customFormat="1" hidden="1" x14ac:dyDescent="0.35"/>
    <row r="388" s="160" customFormat="1" hidden="1" x14ac:dyDescent="0.35"/>
    <row r="389" s="160" customFormat="1" hidden="1" x14ac:dyDescent="0.35"/>
    <row r="390" s="160" customFormat="1" hidden="1" x14ac:dyDescent="0.35"/>
    <row r="391" s="160" customFormat="1" hidden="1" x14ac:dyDescent="0.35"/>
    <row r="392" s="160" customFormat="1" hidden="1" x14ac:dyDescent="0.35"/>
    <row r="393" s="160" customFormat="1" hidden="1" x14ac:dyDescent="0.35"/>
    <row r="394" s="160" customFormat="1" hidden="1" x14ac:dyDescent="0.35"/>
    <row r="395" s="160" customFormat="1" hidden="1" x14ac:dyDescent="0.35"/>
    <row r="396" s="160" customFormat="1" hidden="1" x14ac:dyDescent="0.35"/>
    <row r="397" s="160" customFormat="1" hidden="1" x14ac:dyDescent="0.35"/>
    <row r="398" s="160" customFormat="1" hidden="1" x14ac:dyDescent="0.35"/>
    <row r="399" s="160" customFormat="1" hidden="1" x14ac:dyDescent="0.35"/>
    <row r="400" s="160" customFormat="1" hidden="1" x14ac:dyDescent="0.35"/>
    <row r="401" s="160" customFormat="1" hidden="1" x14ac:dyDescent="0.35"/>
    <row r="402" s="160" customFormat="1" hidden="1" x14ac:dyDescent="0.35"/>
    <row r="403" s="160" customFormat="1" hidden="1" x14ac:dyDescent="0.35"/>
    <row r="404" s="160" customFormat="1" hidden="1" x14ac:dyDescent="0.35"/>
    <row r="405" s="160" customFormat="1" hidden="1" x14ac:dyDescent="0.35"/>
    <row r="406" s="160" customFormat="1" hidden="1" x14ac:dyDescent="0.35"/>
    <row r="407" s="160" customFormat="1" hidden="1" x14ac:dyDescent="0.35"/>
    <row r="408" s="160" customFormat="1" hidden="1" x14ac:dyDescent="0.35"/>
    <row r="409" s="160" customFormat="1" hidden="1" x14ac:dyDescent="0.35"/>
    <row r="410" s="160" customFormat="1" hidden="1" x14ac:dyDescent="0.35"/>
    <row r="411" s="160" customFormat="1" hidden="1" x14ac:dyDescent="0.35"/>
    <row r="412" s="160" customFormat="1" hidden="1" x14ac:dyDescent="0.35"/>
    <row r="413" s="160" customFormat="1" hidden="1" x14ac:dyDescent="0.35"/>
    <row r="414" s="160" customFormat="1" hidden="1" x14ac:dyDescent="0.35"/>
    <row r="415" s="160" customFormat="1" hidden="1" x14ac:dyDescent="0.35"/>
    <row r="416" s="160" customFormat="1" hidden="1" x14ac:dyDescent="0.35"/>
    <row r="417" s="160" customFormat="1" hidden="1" x14ac:dyDescent="0.35"/>
    <row r="418" s="160" customFormat="1" hidden="1" x14ac:dyDescent="0.35"/>
    <row r="419" s="160" customFormat="1" hidden="1" x14ac:dyDescent="0.35"/>
    <row r="420" s="160" customFormat="1" hidden="1" x14ac:dyDescent="0.35"/>
    <row r="421" s="160" customFormat="1" hidden="1" x14ac:dyDescent="0.35"/>
    <row r="422" s="160" customFormat="1" hidden="1" x14ac:dyDescent="0.35"/>
    <row r="423" s="160" customFormat="1" hidden="1" x14ac:dyDescent="0.35"/>
    <row r="424" s="160" customFormat="1" hidden="1" x14ac:dyDescent="0.35"/>
    <row r="425" s="160" customFormat="1" hidden="1" x14ac:dyDescent="0.35"/>
    <row r="426" s="160" customFormat="1" hidden="1" x14ac:dyDescent="0.35"/>
    <row r="427" s="160" customFormat="1" hidden="1" x14ac:dyDescent="0.35"/>
    <row r="428" s="160" customFormat="1" hidden="1" x14ac:dyDescent="0.35"/>
    <row r="429" s="160" customFormat="1" hidden="1" x14ac:dyDescent="0.35"/>
    <row r="430" s="160" customFormat="1" hidden="1" x14ac:dyDescent="0.35"/>
    <row r="431" s="160" customFormat="1" hidden="1" x14ac:dyDescent="0.35"/>
    <row r="432" s="160" customFormat="1" hidden="1" x14ac:dyDescent="0.35"/>
    <row r="433" s="160" customFormat="1" hidden="1" x14ac:dyDescent="0.35"/>
    <row r="434" s="160" customFormat="1" hidden="1" x14ac:dyDescent="0.35"/>
    <row r="435" s="160" customFormat="1" hidden="1" x14ac:dyDescent="0.35"/>
    <row r="436" s="160" customFormat="1" hidden="1" x14ac:dyDescent="0.35"/>
    <row r="437" s="160" customFormat="1" hidden="1" x14ac:dyDescent="0.35"/>
    <row r="438" s="160" customFormat="1" hidden="1" x14ac:dyDescent="0.35"/>
    <row r="439" s="160" customFormat="1" hidden="1" x14ac:dyDescent="0.35"/>
    <row r="440" s="160" customFormat="1" hidden="1" x14ac:dyDescent="0.35"/>
    <row r="441" s="160" customFormat="1" hidden="1" x14ac:dyDescent="0.35"/>
    <row r="442" s="160" customFormat="1" hidden="1" x14ac:dyDescent="0.35"/>
    <row r="443" s="160" customFormat="1" hidden="1" x14ac:dyDescent="0.35"/>
    <row r="444" s="160" customFormat="1" hidden="1" x14ac:dyDescent="0.35"/>
    <row r="445" s="160" customFormat="1" hidden="1" x14ac:dyDescent="0.35"/>
    <row r="446" s="160" customFormat="1" hidden="1" x14ac:dyDescent="0.35"/>
    <row r="447" s="160" customFormat="1" hidden="1" x14ac:dyDescent="0.35"/>
    <row r="448" s="160" customFormat="1" hidden="1" x14ac:dyDescent="0.35"/>
    <row r="449" s="160" customFormat="1" hidden="1" x14ac:dyDescent="0.35"/>
    <row r="450" s="160" customFormat="1" hidden="1" x14ac:dyDescent="0.35"/>
    <row r="451" s="160" customFormat="1" hidden="1" x14ac:dyDescent="0.35"/>
    <row r="452" s="160" customFormat="1" hidden="1" x14ac:dyDescent="0.35"/>
    <row r="453" s="160" customFormat="1" hidden="1" x14ac:dyDescent="0.35"/>
    <row r="454" s="160" customFormat="1" hidden="1" x14ac:dyDescent="0.35"/>
    <row r="455" s="160" customFormat="1" hidden="1" x14ac:dyDescent="0.35"/>
    <row r="456" s="160" customFormat="1" hidden="1" x14ac:dyDescent="0.35"/>
    <row r="457" s="160" customFormat="1" hidden="1" x14ac:dyDescent="0.35"/>
    <row r="458" s="160" customFormat="1" hidden="1" x14ac:dyDescent="0.35"/>
    <row r="459" s="160" customFormat="1" hidden="1" x14ac:dyDescent="0.35"/>
    <row r="460" s="160" customFormat="1" hidden="1" x14ac:dyDescent="0.35"/>
    <row r="461" s="160" customFormat="1" hidden="1" x14ac:dyDescent="0.35"/>
    <row r="462" s="160" customFormat="1" hidden="1" x14ac:dyDescent="0.35"/>
    <row r="463" s="160" customFormat="1" hidden="1" x14ac:dyDescent="0.35"/>
    <row r="464" s="160" customFormat="1" hidden="1" x14ac:dyDescent="0.35"/>
    <row r="465" s="160" customFormat="1" hidden="1" x14ac:dyDescent="0.35"/>
    <row r="466" s="160" customFormat="1" hidden="1" x14ac:dyDescent="0.35"/>
    <row r="467" s="160" customFormat="1" hidden="1" x14ac:dyDescent="0.35"/>
    <row r="468" s="160" customFormat="1" hidden="1" x14ac:dyDescent="0.35"/>
    <row r="469" s="160" customFormat="1" hidden="1" x14ac:dyDescent="0.35"/>
    <row r="470" s="160" customFormat="1" hidden="1" x14ac:dyDescent="0.35"/>
    <row r="471" s="160" customFormat="1" hidden="1" x14ac:dyDescent="0.35"/>
    <row r="472" s="160" customFormat="1" hidden="1" x14ac:dyDescent="0.35"/>
    <row r="473" s="160" customFormat="1" hidden="1" x14ac:dyDescent="0.35"/>
    <row r="474" s="160" customFormat="1" hidden="1" x14ac:dyDescent="0.35"/>
    <row r="475" s="160" customFormat="1" hidden="1" x14ac:dyDescent="0.35"/>
    <row r="476" s="160" customFormat="1" hidden="1" x14ac:dyDescent="0.35"/>
    <row r="477" s="160" customFormat="1" hidden="1" x14ac:dyDescent="0.35"/>
    <row r="478" s="160" customFormat="1" hidden="1" x14ac:dyDescent="0.35"/>
    <row r="479" s="160" customFormat="1" hidden="1" x14ac:dyDescent="0.35"/>
    <row r="480" s="160" customFormat="1" hidden="1" x14ac:dyDescent="0.35"/>
    <row r="481" s="160" customFormat="1" hidden="1" x14ac:dyDescent="0.35"/>
    <row r="482" s="160" customFormat="1" hidden="1" x14ac:dyDescent="0.35"/>
    <row r="483" s="160" customFormat="1" hidden="1" x14ac:dyDescent="0.35"/>
    <row r="484" s="160" customFormat="1" hidden="1" x14ac:dyDescent="0.35"/>
    <row r="485" s="160" customFormat="1" hidden="1" x14ac:dyDescent="0.35"/>
    <row r="486" s="160" customFormat="1" hidden="1" x14ac:dyDescent="0.35"/>
    <row r="487" s="160" customFormat="1" hidden="1" x14ac:dyDescent="0.35"/>
    <row r="488" s="160" customFormat="1" hidden="1" x14ac:dyDescent="0.35"/>
    <row r="489" s="160" customFormat="1" hidden="1" x14ac:dyDescent="0.35"/>
    <row r="490" s="160" customFormat="1" hidden="1" x14ac:dyDescent="0.35"/>
    <row r="491" s="160" customFormat="1" hidden="1" x14ac:dyDescent="0.35"/>
    <row r="492" s="160" customFormat="1" hidden="1" x14ac:dyDescent="0.35"/>
    <row r="493" s="160" customFormat="1" hidden="1" x14ac:dyDescent="0.35"/>
    <row r="494" s="160" customFormat="1" hidden="1" x14ac:dyDescent="0.35"/>
    <row r="495" s="160" customFormat="1" hidden="1" x14ac:dyDescent="0.35"/>
    <row r="496" s="160" customFormat="1" hidden="1" x14ac:dyDescent="0.35"/>
    <row r="497" s="160" customFormat="1" hidden="1" x14ac:dyDescent="0.35"/>
    <row r="498" s="160" customFormat="1" hidden="1" x14ac:dyDescent="0.35"/>
    <row r="499" s="160" customFormat="1" hidden="1" x14ac:dyDescent="0.35"/>
    <row r="500" s="160" customFormat="1" hidden="1" x14ac:dyDescent="0.35"/>
    <row r="501" s="160" customFormat="1" hidden="1" x14ac:dyDescent="0.35"/>
    <row r="502" s="160" customFormat="1" hidden="1" x14ac:dyDescent="0.35"/>
    <row r="503" s="160" customFormat="1" hidden="1" x14ac:dyDescent="0.35"/>
    <row r="504" s="160" customFormat="1" hidden="1" x14ac:dyDescent="0.35"/>
    <row r="505" s="160" customFormat="1" hidden="1" x14ac:dyDescent="0.35"/>
    <row r="506" s="160" customFormat="1" hidden="1" x14ac:dyDescent="0.35"/>
    <row r="507" s="160" customFormat="1" hidden="1" x14ac:dyDescent="0.35"/>
    <row r="508" s="160" customFormat="1" hidden="1" x14ac:dyDescent="0.35"/>
    <row r="509" s="160" customFormat="1" hidden="1" x14ac:dyDescent="0.35"/>
    <row r="510" s="160" customFormat="1" hidden="1" x14ac:dyDescent="0.35"/>
    <row r="511" s="160" customFormat="1" hidden="1" x14ac:dyDescent="0.35"/>
    <row r="512" s="160" customFormat="1" hidden="1" x14ac:dyDescent="0.35"/>
    <row r="513" s="160" customFormat="1" hidden="1" x14ac:dyDescent="0.35"/>
    <row r="514" s="160" customFormat="1" hidden="1" x14ac:dyDescent="0.35"/>
    <row r="515" s="160" customFormat="1" hidden="1" x14ac:dyDescent="0.35"/>
    <row r="516" s="160" customFormat="1" hidden="1" x14ac:dyDescent="0.35"/>
    <row r="517" s="160" customFormat="1" hidden="1" x14ac:dyDescent="0.35"/>
    <row r="518" s="160" customFormat="1" hidden="1" x14ac:dyDescent="0.35"/>
    <row r="519" s="160" customFormat="1" hidden="1" x14ac:dyDescent="0.35"/>
    <row r="520" s="160" customFormat="1" hidden="1" x14ac:dyDescent="0.35"/>
    <row r="521" s="160" customFormat="1" hidden="1" x14ac:dyDescent="0.35"/>
    <row r="522" s="160" customFormat="1" hidden="1" x14ac:dyDescent="0.35"/>
    <row r="523" s="160" customFormat="1" hidden="1" x14ac:dyDescent="0.35"/>
    <row r="524" s="160" customFormat="1" hidden="1" x14ac:dyDescent="0.35"/>
    <row r="525" s="160" customFormat="1" hidden="1" x14ac:dyDescent="0.35"/>
    <row r="526" s="160" customFormat="1" hidden="1" x14ac:dyDescent="0.35"/>
    <row r="527" s="160" customFormat="1" hidden="1" x14ac:dyDescent="0.35"/>
    <row r="528" s="160" customFormat="1" hidden="1" x14ac:dyDescent="0.35"/>
    <row r="529" s="160" customFormat="1" hidden="1" x14ac:dyDescent="0.35"/>
    <row r="530" s="160" customFormat="1" hidden="1" x14ac:dyDescent="0.35"/>
    <row r="531" s="160" customFormat="1" hidden="1" x14ac:dyDescent="0.35"/>
    <row r="532" s="160" customFormat="1" hidden="1" x14ac:dyDescent="0.35"/>
    <row r="533" s="160" customFormat="1" hidden="1" x14ac:dyDescent="0.35"/>
    <row r="534" s="160" customFormat="1" hidden="1" x14ac:dyDescent="0.35"/>
    <row r="535" s="160" customFormat="1" hidden="1" x14ac:dyDescent="0.35"/>
    <row r="536" s="160" customFormat="1" hidden="1" x14ac:dyDescent="0.35"/>
    <row r="537" s="160" customFormat="1" hidden="1" x14ac:dyDescent="0.35"/>
    <row r="538" s="160" customFormat="1" hidden="1" x14ac:dyDescent="0.35"/>
    <row r="539" s="160" customFormat="1" hidden="1" x14ac:dyDescent="0.35"/>
    <row r="540" s="160" customFormat="1" hidden="1" x14ac:dyDescent="0.35"/>
    <row r="541" s="160" customFormat="1" hidden="1" x14ac:dyDescent="0.35"/>
    <row r="542" s="160" customFormat="1" hidden="1" x14ac:dyDescent="0.35"/>
    <row r="543" s="160" customFormat="1" hidden="1" x14ac:dyDescent="0.35"/>
    <row r="544" s="160" customFormat="1" hidden="1" x14ac:dyDescent="0.35"/>
    <row r="545" s="160" customFormat="1" hidden="1" x14ac:dyDescent="0.35"/>
    <row r="546" s="160" customFormat="1" hidden="1" x14ac:dyDescent="0.35"/>
    <row r="547" s="160" customFormat="1" hidden="1" x14ac:dyDescent="0.35"/>
    <row r="548" s="160" customFormat="1" hidden="1" x14ac:dyDescent="0.35"/>
    <row r="549" s="160" customFormat="1" hidden="1" x14ac:dyDescent="0.35"/>
    <row r="550" s="160" customFormat="1" hidden="1" x14ac:dyDescent="0.35"/>
    <row r="551" s="160" customFormat="1" hidden="1" x14ac:dyDescent="0.35"/>
    <row r="552" s="160" customFormat="1" hidden="1" x14ac:dyDescent="0.35"/>
    <row r="553" s="160" customFormat="1" hidden="1" x14ac:dyDescent="0.35"/>
    <row r="554" s="160" customFormat="1" hidden="1" x14ac:dyDescent="0.35"/>
    <row r="555" s="160" customFormat="1" hidden="1" x14ac:dyDescent="0.35"/>
    <row r="556" s="160" customFormat="1" hidden="1" x14ac:dyDescent="0.35"/>
    <row r="557" s="160" customFormat="1" hidden="1" x14ac:dyDescent="0.35"/>
    <row r="558" s="160" customFormat="1" hidden="1" x14ac:dyDescent="0.35"/>
    <row r="559" s="160" customFormat="1" hidden="1" x14ac:dyDescent="0.35"/>
    <row r="560" s="160" customFormat="1" hidden="1" x14ac:dyDescent="0.35"/>
    <row r="561" s="160" customFormat="1" hidden="1" x14ac:dyDescent="0.35"/>
    <row r="562" s="160" customFormat="1" hidden="1" x14ac:dyDescent="0.35"/>
    <row r="563" s="160" customFormat="1" hidden="1" x14ac:dyDescent="0.35"/>
    <row r="564" s="160" customFormat="1" hidden="1" x14ac:dyDescent="0.35"/>
    <row r="565" s="160" customFormat="1" hidden="1" x14ac:dyDescent="0.35"/>
    <row r="566" s="160" customFormat="1" hidden="1" x14ac:dyDescent="0.35"/>
    <row r="567" s="160" customFormat="1" hidden="1" x14ac:dyDescent="0.35"/>
    <row r="568" s="160" customFormat="1" hidden="1" x14ac:dyDescent="0.35"/>
    <row r="569" s="160" customFormat="1" hidden="1" x14ac:dyDescent="0.35"/>
    <row r="570" s="160" customFormat="1" hidden="1" x14ac:dyDescent="0.35"/>
    <row r="571" s="160" customFormat="1" hidden="1" x14ac:dyDescent="0.35"/>
    <row r="572" s="160" customFormat="1" hidden="1" x14ac:dyDescent="0.35"/>
    <row r="573" s="160" customFormat="1" hidden="1" x14ac:dyDescent="0.35"/>
    <row r="574" s="160" customFormat="1" hidden="1" x14ac:dyDescent="0.35"/>
    <row r="575" s="160" customFormat="1" hidden="1" x14ac:dyDescent="0.35"/>
    <row r="576" s="160" customFormat="1" hidden="1" x14ac:dyDescent="0.35"/>
    <row r="577" s="160" customFormat="1" hidden="1" x14ac:dyDescent="0.35"/>
    <row r="578" s="160" customFormat="1" hidden="1" x14ac:dyDescent="0.35"/>
  </sheetData>
  <sheetProtection algorithmName="SHA-512" hashValue="UrMvT98m+lAdnbUOiSlj47ZY8Rs1oUIcyaK8o295cvCzysHUl6emi1ag2CYxc+Dz1eGa/F897YZ10iGV+Me+CA==" saltValue="OiwWcH4dIMhZGvdBG74afA==" spinCount="100000" sheet="1" selectLockedCells="1"/>
  <mergeCells count="17">
    <mergeCell ref="N22:O22"/>
    <mergeCell ref="A10:B10"/>
    <mergeCell ref="E19:F19"/>
    <mergeCell ref="H16:I16"/>
    <mergeCell ref="H17:I17"/>
    <mergeCell ref="H15:I15"/>
    <mergeCell ref="G12:H12"/>
    <mergeCell ref="E27:F27"/>
    <mergeCell ref="H21:I21"/>
    <mergeCell ref="E3:F3"/>
    <mergeCell ref="H20:I20"/>
    <mergeCell ref="H19:I19"/>
    <mergeCell ref="H18:I18"/>
    <mergeCell ref="I6:O9"/>
    <mergeCell ref="N24:O24"/>
    <mergeCell ref="N21:O21"/>
    <mergeCell ref="N23:O23"/>
  </mergeCells>
  <phoneticPr fontId="2" type="noConversion"/>
  <conditionalFormatting sqref="G19">
    <cfRule type="cellIs" dxfId="0" priority="1" stopIfTrue="1" operator="equal">
      <formula>"4.Çocuk İçin Yolluk Alamazsınız"</formula>
    </cfRule>
  </conditionalFormatting>
  <dataValidations count="4">
    <dataValidation type="list" allowBlank="1" showInputMessage="1" showErrorMessage="1" sqref="F13" xr:uid="{401790AD-E9E4-480A-876A-667683343A7A}">
      <formula1>$F$92:$F$94</formula1>
    </dataValidation>
    <dataValidation type="list" allowBlank="1" showInputMessage="1" showErrorMessage="1" sqref="H13" xr:uid="{C71484BC-18CA-47F3-889F-DE8A2A217ADF}">
      <formula1>$G$92:$G$94</formula1>
    </dataValidation>
    <dataValidation type="list" allowBlank="1" showInputMessage="1" showErrorMessage="1" sqref="F7" xr:uid="{D6113F47-7DF1-4B53-AE9B-593AFE824A49}">
      <formula1>$F$98:$F$99</formula1>
    </dataValidation>
    <dataValidation type="list" errorStyle="warning" allowBlank="1" showInputMessage="1" showErrorMessage="1" errorTitle="Uyarı" error="Eşiniz İçin Yolluk Alıyorsanız  ve 3 den fazla Çocuğunuz Varsa, 4. ve Sonrasını Çocuklarınızı İçin Yolluk Alamazsınız_x000a__x000a_Eşiniz İçin Yolluk Almıyorsanız 4.Çocuk Sayısını Giriniz" sqref="H14" xr:uid="{9BB47D59-5773-42AE-9889-AB15F8058BA1}">
      <formula1>$F$101:$F$104</formula1>
    </dataValidation>
  </dataValidations>
  <hyperlinks>
    <hyperlink ref="H15" r:id="rId1" xr:uid="{19254FE5-6974-470F-9D1C-EA5329639DD2}"/>
  </hyperlinks>
  <pageMargins left="0.75" right="0.75" top="1" bottom="1" header="0.5" footer="0.5"/>
  <pageSetup paperSize="9" orientation="portrait" r:id="rId2"/>
  <headerFooter alignWithMargins="0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5" name="Button 1">
              <controlPr locked="0" defaultSize="0" print="0" autoFill="0" autoPict="0" macro="[0]!surgoryolbosalt">
                <anchor moveWithCells="1">
                  <from>
                    <xdr:col>7</xdr:col>
                    <xdr:colOff>586740</xdr:colOff>
                    <xdr:row>2</xdr:row>
                    <xdr:rowOff>83820</xdr:rowOff>
                  </from>
                  <to>
                    <xdr:col>8</xdr:col>
                    <xdr:colOff>601980</xdr:colOff>
                    <xdr:row>4</xdr:row>
                    <xdr:rowOff>68580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AB9A34-6946-488C-A838-F047B36443FB}">
  <sheetPr codeName="Sayfa6">
    <tabColor indexed="24"/>
  </sheetPr>
  <dimension ref="A1:AG79"/>
  <sheetViews>
    <sheetView showZeros="0" topLeftCell="C1" zoomScaleNormal="100" workbookViewId="0">
      <selection activeCell="C4" sqref="A1:IV65536"/>
    </sheetView>
  </sheetViews>
  <sheetFormatPr defaultColWidth="9.109375" defaultRowHeight="13.2" x14ac:dyDescent="0.25"/>
  <cols>
    <col min="1" max="1" width="0" style="3" hidden="1" customWidth="1"/>
    <col min="2" max="2" width="4.88671875" style="3" hidden="1" customWidth="1"/>
    <col min="3" max="3" width="2.88671875" style="3" customWidth="1"/>
    <col min="4" max="4" width="7.6640625" style="3" customWidth="1"/>
    <col min="5" max="5" width="5.109375" style="3" customWidth="1"/>
    <col min="6" max="6" width="3.109375" style="3" customWidth="1"/>
    <col min="7" max="7" width="20.44140625" style="3" customWidth="1"/>
    <col min="8" max="8" width="22.88671875" style="3" customWidth="1"/>
    <col min="9" max="9" width="14.44140625" style="3" customWidth="1"/>
    <col min="10" max="10" width="7.109375" style="3" customWidth="1"/>
    <col min="11" max="11" width="9.6640625" style="3" customWidth="1"/>
    <col min="12" max="12" width="9.33203125" style="3" customWidth="1"/>
    <col min="13" max="13" width="10.109375" style="3" customWidth="1"/>
    <col min="14" max="14" width="12.33203125" style="3" customWidth="1"/>
    <col min="15" max="15" width="10.6640625" style="3" customWidth="1"/>
    <col min="16" max="16" width="10.109375" style="3" customWidth="1"/>
    <col min="17" max="17" width="11" style="3" customWidth="1"/>
    <col min="18" max="18" width="16.44140625" style="3" customWidth="1"/>
    <col min="19" max="19" width="2.44140625" style="3" customWidth="1"/>
    <col min="20" max="20" width="10.6640625" style="3" bestFit="1" customWidth="1"/>
    <col min="21" max="16384" width="9.109375" style="3"/>
  </cols>
  <sheetData>
    <row r="1" spans="1:33" x14ac:dyDescent="0.25">
      <c r="A1" s="4"/>
      <c r="B1" s="4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</row>
    <row r="2" spans="1:33" x14ac:dyDescent="0.25">
      <c r="A2" s="4"/>
      <c r="B2" s="4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</row>
    <row r="3" spans="1:33" x14ac:dyDescent="0.25">
      <c r="A3" s="4"/>
      <c r="B3" s="4"/>
      <c r="C3" s="19"/>
      <c r="D3" s="19"/>
      <c r="E3" s="19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</row>
    <row r="4" spans="1:33" ht="27" customHeight="1" x14ac:dyDescent="0.3">
      <c r="A4" s="4"/>
      <c r="B4" s="4"/>
      <c r="C4" s="19"/>
      <c r="D4" s="19"/>
      <c r="E4" s="20" t="s">
        <v>0</v>
      </c>
      <c r="F4" s="23"/>
      <c r="G4" s="81" t="s">
        <v>3</v>
      </c>
      <c r="H4" s="61" t="str">
        <f>IF(Sayfa1!D4="",0,Sayfa1!D4)</f>
        <v>Bir Garip Mutemet :)</v>
      </c>
      <c r="I4" s="46"/>
      <c r="J4" s="25"/>
      <c r="K4" s="25"/>
      <c r="L4" s="25"/>
      <c r="M4" s="25"/>
      <c r="N4" s="25"/>
      <c r="O4" s="25"/>
      <c r="P4" s="25"/>
      <c r="Q4" s="25"/>
      <c r="R4" s="25"/>
      <c r="S4" s="26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</row>
    <row r="5" spans="1:33" ht="19.5" customHeight="1" x14ac:dyDescent="0.3">
      <c r="A5" s="4"/>
      <c r="B5" s="4"/>
      <c r="C5" s="19"/>
      <c r="D5" s="19"/>
      <c r="E5" s="20" t="s">
        <v>0</v>
      </c>
      <c r="F5" s="23"/>
      <c r="G5" s="81" t="s">
        <v>4</v>
      </c>
      <c r="H5" s="61" t="str">
        <f>+Sayfa1!F4</f>
        <v>….</v>
      </c>
      <c r="I5" s="91" t="s">
        <v>45</v>
      </c>
      <c r="J5" s="92"/>
      <c r="K5" s="92"/>
      <c r="L5" s="92"/>
      <c r="M5" s="92"/>
      <c r="N5" s="92"/>
      <c r="O5" s="27"/>
      <c r="P5" s="65"/>
      <c r="Q5" s="66" t="s">
        <v>0</v>
      </c>
      <c r="R5" s="47"/>
      <c r="S5" s="26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</row>
    <row r="6" spans="1:33" ht="24.75" customHeight="1" x14ac:dyDescent="0.3">
      <c r="A6" s="4"/>
      <c r="B6" s="4"/>
      <c r="C6" s="19"/>
      <c r="D6" s="19"/>
      <c r="E6" s="19"/>
      <c r="F6" s="23"/>
      <c r="G6" s="81" t="s">
        <v>5</v>
      </c>
      <c r="H6" s="62">
        <f>+Sayfa1!G4</f>
        <v>3</v>
      </c>
      <c r="I6" s="46"/>
      <c r="J6" s="25"/>
      <c r="K6" s="25"/>
      <c r="L6" s="29"/>
      <c r="M6" s="29" t="s">
        <v>0</v>
      </c>
      <c r="N6" s="29" t="s">
        <v>0</v>
      </c>
      <c r="O6" s="29"/>
      <c r="P6" s="81" t="s">
        <v>65</v>
      </c>
      <c r="Q6" s="116" t="str">
        <f>+Sayfa1!K4</f>
        <v>Kurum Adı</v>
      </c>
      <c r="R6" s="116"/>
      <c r="S6" s="64"/>
      <c r="T6" s="105" t="s">
        <v>70</v>
      </c>
      <c r="U6" s="106"/>
      <c r="V6" s="107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</row>
    <row r="7" spans="1:33" ht="23.25" customHeight="1" thickBot="1" x14ac:dyDescent="0.35">
      <c r="A7" s="4"/>
      <c r="B7" s="4"/>
      <c r="C7" s="19"/>
      <c r="D7" s="19"/>
      <c r="E7" s="19"/>
      <c r="F7" s="23"/>
      <c r="G7" s="81" t="s">
        <v>71</v>
      </c>
      <c r="H7" s="63">
        <f>+Sayfa1!I4</f>
        <v>650</v>
      </c>
      <c r="I7" s="60"/>
      <c r="J7" s="28"/>
      <c r="K7" s="31" t="s">
        <v>6</v>
      </c>
      <c r="L7" s="28"/>
      <c r="M7" s="25"/>
      <c r="N7" s="49"/>
      <c r="O7" s="31"/>
      <c r="P7" s="81" t="s">
        <v>66</v>
      </c>
      <c r="Q7" s="117">
        <f ca="1">YEAR('BİLGİ GİRİŞİ'!A10)</f>
        <v>2025</v>
      </c>
      <c r="R7" s="117"/>
      <c r="S7" s="64"/>
      <c r="T7" s="108"/>
      <c r="U7" s="109"/>
      <c r="V7" s="110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</row>
    <row r="8" spans="1:33" ht="16.5" customHeight="1" thickTop="1" x14ac:dyDescent="0.3">
      <c r="A8" s="4"/>
      <c r="B8" s="4"/>
      <c r="C8" s="19"/>
      <c r="D8" s="19"/>
      <c r="E8" s="19"/>
      <c r="F8" s="23"/>
      <c r="G8" s="104" t="s">
        <v>46</v>
      </c>
      <c r="H8" s="104" t="s">
        <v>48</v>
      </c>
      <c r="I8" s="100" t="s">
        <v>49</v>
      </c>
      <c r="J8" s="95" t="s">
        <v>50</v>
      </c>
      <c r="K8" s="97"/>
      <c r="L8" s="96"/>
      <c r="M8" s="93" t="s">
        <v>51</v>
      </c>
      <c r="N8" s="94"/>
      <c r="O8" s="119" t="s">
        <v>53</v>
      </c>
      <c r="P8" s="119"/>
      <c r="Q8" s="119"/>
      <c r="R8" s="67"/>
      <c r="S8" s="30"/>
      <c r="T8" s="111"/>
      <c r="U8" s="112"/>
      <c r="V8" s="113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</row>
    <row r="9" spans="1:33" ht="15.75" customHeight="1" x14ac:dyDescent="0.3">
      <c r="A9" s="4"/>
      <c r="B9" s="4"/>
      <c r="C9" s="19"/>
      <c r="D9" s="19"/>
      <c r="E9" s="19"/>
      <c r="F9" s="23"/>
      <c r="G9" s="104"/>
      <c r="H9" s="104"/>
      <c r="I9" s="104"/>
      <c r="J9" s="98" t="s">
        <v>12</v>
      </c>
      <c r="K9" s="101" t="s">
        <v>11</v>
      </c>
      <c r="L9" s="32" t="s">
        <v>0</v>
      </c>
      <c r="M9" s="95"/>
      <c r="N9" s="96"/>
      <c r="O9" s="120"/>
      <c r="P9" s="120"/>
      <c r="Q9" s="120"/>
      <c r="R9" s="33"/>
      <c r="S9" s="30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</row>
    <row r="10" spans="1:33" ht="15.75" customHeight="1" x14ac:dyDescent="0.3">
      <c r="A10" s="4"/>
      <c r="B10" s="4"/>
      <c r="C10" s="19"/>
      <c r="D10" s="19"/>
      <c r="E10" s="19"/>
      <c r="F10" s="23"/>
      <c r="G10" s="104"/>
      <c r="H10" s="104"/>
      <c r="I10" s="104"/>
      <c r="J10" s="99"/>
      <c r="K10" s="102"/>
      <c r="L10" s="34"/>
      <c r="M10" s="35"/>
      <c r="N10" s="35"/>
      <c r="O10" s="36" t="s">
        <v>54</v>
      </c>
      <c r="P10" s="89" t="s">
        <v>57</v>
      </c>
      <c r="Q10" s="90"/>
      <c r="R10" s="32" t="s">
        <v>0</v>
      </c>
      <c r="S10" s="30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</row>
    <row r="11" spans="1:33" ht="15.75" customHeight="1" x14ac:dyDescent="0.3">
      <c r="A11" s="4"/>
      <c r="B11" s="4"/>
      <c r="C11" s="19"/>
      <c r="D11" s="19"/>
      <c r="E11" s="19"/>
      <c r="F11" s="23"/>
      <c r="G11" s="104"/>
      <c r="H11" s="104"/>
      <c r="I11" s="104"/>
      <c r="J11" s="99"/>
      <c r="K11" s="102"/>
      <c r="L11" s="37" t="s">
        <v>7</v>
      </c>
      <c r="M11" s="37" t="s">
        <v>72</v>
      </c>
      <c r="N11" s="37" t="s">
        <v>8</v>
      </c>
      <c r="O11" s="50"/>
      <c r="P11" s="37" t="s">
        <v>55</v>
      </c>
      <c r="Q11" s="38" t="s">
        <v>56</v>
      </c>
      <c r="R11" s="37" t="s">
        <v>58</v>
      </c>
      <c r="S11" s="30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</row>
    <row r="12" spans="1:33" ht="15.6" x14ac:dyDescent="0.3">
      <c r="A12" s="4"/>
      <c r="B12" s="4"/>
      <c r="C12" s="19"/>
      <c r="D12" s="19"/>
      <c r="E12" s="19"/>
      <c r="F12" s="23"/>
      <c r="G12" s="104"/>
      <c r="H12" s="104"/>
      <c r="I12" s="104"/>
      <c r="J12" s="100"/>
      <c r="K12" s="103"/>
      <c r="L12" s="39">
        <v>1</v>
      </c>
      <c r="M12" s="39" t="s">
        <v>0</v>
      </c>
      <c r="N12" s="39">
        <v>2</v>
      </c>
      <c r="O12" s="40">
        <v>3</v>
      </c>
      <c r="P12" s="41"/>
      <c r="Q12" s="42">
        <v>4</v>
      </c>
      <c r="R12" s="39" t="s">
        <v>20</v>
      </c>
      <c r="S12" s="30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</row>
    <row r="13" spans="1:33" ht="39.9" customHeight="1" x14ac:dyDescent="0.3">
      <c r="A13" s="4"/>
      <c r="B13" s="5"/>
      <c r="C13" s="19"/>
      <c r="D13" s="21">
        <v>1</v>
      </c>
      <c r="E13" s="20"/>
      <c r="F13" s="23"/>
      <c r="G13" s="73" t="str">
        <f>CONCATENATE(Sayfa1!N4," / ",Sayfa1!L4)</f>
        <v>Ankara / Sinop / Merkez</v>
      </c>
      <c r="H13" s="73" t="str">
        <f>+H4</f>
        <v>Bir Garip Mutemet :)</v>
      </c>
      <c r="I13" s="74" t="str">
        <f>IF(H4&lt;=0,0,"Kendisi")</f>
        <v>Kendisi</v>
      </c>
      <c r="J13" s="80">
        <f>IF(H4&lt;=0,0,1)</f>
        <v>1</v>
      </c>
      <c r="K13" s="76">
        <f>IF(H4&lt;=0,0,+$H$7)</f>
        <v>650</v>
      </c>
      <c r="L13" s="77">
        <f>IF(J13&lt;=0,0,ROUND((J13*K13),2))</f>
        <v>650</v>
      </c>
      <c r="M13" s="74" t="str">
        <f>IF(N13=0,0,"Otobüs")</f>
        <v>Otobüs</v>
      </c>
      <c r="N13" s="76">
        <f>IF(H4=0,0,+Sayfa1!Q4)</f>
        <v>1700</v>
      </c>
      <c r="O13" s="76">
        <f>IF(I13=0,0,IF(I13="Kendisi",$H$7*20,$H$7*10))</f>
        <v>13000</v>
      </c>
      <c r="P13" s="78">
        <f>IF(I13="Kendisi",+Sayfa1!O4,0)</f>
        <v>475</v>
      </c>
      <c r="Q13" s="76">
        <f>IF(I13="Kendisi",('BİLGİ GİRİŞİ'!H11*P13),0)</f>
        <v>15437.5</v>
      </c>
      <c r="R13" s="76">
        <f>O13+Q13+N13+L13</f>
        <v>30787.5</v>
      </c>
      <c r="S13" s="64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</row>
    <row r="14" spans="1:33" ht="39.9" customHeight="1" x14ac:dyDescent="0.3">
      <c r="A14" s="4"/>
      <c r="B14" s="5"/>
      <c r="C14" s="19"/>
      <c r="D14" s="21">
        <v>2</v>
      </c>
      <c r="E14" s="20"/>
      <c r="F14" s="23"/>
      <c r="G14" s="73" t="str">
        <f>IF(H14&lt;=0,0,+$G$13)</f>
        <v>Ankara / Sinop / Merkez</v>
      </c>
      <c r="H14" s="73" t="str">
        <f>IF(ISERROR(VLOOKUP(D14,Sayfa1!$E$22:$G$27,3,FALSE)),0,VLOOKUP(D14,Sayfa1!$E$22:$G$27,3,FALSE))</f>
        <v>Aaaa aaaa</v>
      </c>
      <c r="I14" s="74" t="str">
        <f>IF(ISERROR(VLOOKUP(D14,Sayfa1!$E$22:$I$27,5,FALSE)),0,VLOOKUP(D14,Sayfa1!$E$22:$I$27,5,FALSE))</f>
        <v>Eşi</v>
      </c>
      <c r="J14" s="80">
        <f>IF(I14&lt;=0,0,1)</f>
        <v>1</v>
      </c>
      <c r="K14" s="76">
        <f>IF(J14&lt;=0,0,+$H$7)</f>
        <v>650</v>
      </c>
      <c r="L14" s="77">
        <f>IF(J14&lt;=0,0,ROUND((J14*K14),2))</f>
        <v>650</v>
      </c>
      <c r="M14" s="74" t="str">
        <f t="shared" ref="M14:M19" si="0">IF(N14&lt;=0,0,+$M$13)</f>
        <v>Otobüs</v>
      </c>
      <c r="N14" s="76">
        <f t="shared" ref="N14:N19" si="1">IF(I14=0,0,IF(I14&gt;=0,0+$N$13))</f>
        <v>1700</v>
      </c>
      <c r="O14" s="76">
        <f t="shared" ref="O14:O19" si="2">IF(I14=0,0,IF(I14="Kendisi",$H$7*20,$H$7*10))</f>
        <v>6500</v>
      </c>
      <c r="P14" s="76"/>
      <c r="Q14" s="76"/>
      <c r="R14" s="76">
        <f>O14+Q14+N14+L14</f>
        <v>8850</v>
      </c>
      <c r="S14" s="64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</row>
    <row r="15" spans="1:33" ht="39.9" customHeight="1" x14ac:dyDescent="0.3">
      <c r="A15" s="4"/>
      <c r="B15" s="5"/>
      <c r="C15" s="19"/>
      <c r="D15" s="21">
        <v>3</v>
      </c>
      <c r="E15" s="20"/>
      <c r="F15" s="23"/>
      <c r="G15" s="73" t="str">
        <f>IF(H15&lt;=0,0,+$G$13)</f>
        <v>Ankara / Sinop / Merkez</v>
      </c>
      <c r="H15" s="73" t="str">
        <f>IF(ISERROR(VLOOKUP(D15,Sayfa1!$E$22:$G$27,3,FALSE)),0,VLOOKUP(D15,Sayfa1!$E$22:$G$27,3,FALSE))</f>
        <v>Bbbb BBB</v>
      </c>
      <c r="I15" s="74" t="str">
        <f>IF(ISERROR(VLOOKUP(D15,Sayfa1!$E$22:$I$27,5,FALSE)),0,VLOOKUP(D15,Sayfa1!$E$22:$I$27,5,FALSE))</f>
        <v>Çocuğu</v>
      </c>
      <c r="J15" s="80">
        <f>IF(I15&lt;=0,0,1)</f>
        <v>1</v>
      </c>
      <c r="K15" s="76">
        <f>IF(J15&lt;=0,0,+$H$7)</f>
        <v>650</v>
      </c>
      <c r="L15" s="77">
        <f>IF(J15=" "," ",ROUND((J15*K15),2))</f>
        <v>650</v>
      </c>
      <c r="M15" s="74" t="str">
        <f t="shared" si="0"/>
        <v>Otobüs</v>
      </c>
      <c r="N15" s="76">
        <f t="shared" si="1"/>
        <v>1700</v>
      </c>
      <c r="O15" s="76">
        <f t="shared" si="2"/>
        <v>6500</v>
      </c>
      <c r="P15" s="76"/>
      <c r="Q15" s="76"/>
      <c r="R15" s="76">
        <f>O15+Q15+N15+L15</f>
        <v>8850</v>
      </c>
      <c r="S15" s="64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</row>
    <row r="16" spans="1:33" ht="39.9" customHeight="1" x14ac:dyDescent="0.3">
      <c r="A16" s="4"/>
      <c r="B16" s="5"/>
      <c r="C16" s="19"/>
      <c r="D16" s="21">
        <v>4</v>
      </c>
      <c r="E16" s="20"/>
      <c r="F16" s="23"/>
      <c r="G16" s="73">
        <f>IF(H16&lt;=0,0,+$G$13)</f>
        <v>0</v>
      </c>
      <c r="H16" s="73">
        <f>IF(ISERROR(VLOOKUP(D16,Sayfa1!$E$22:$G$27,3,FALSE)),0,VLOOKUP(D16,Sayfa1!$E$22:$G$27,3,FALSE))</f>
        <v>0</v>
      </c>
      <c r="I16" s="74">
        <f>IF(ISERROR(VLOOKUP(D16,Sayfa1!$E$22:$I$27,5,FALSE)),0,VLOOKUP(D16,Sayfa1!$E$22:$I$27,5,FALSE))</f>
        <v>0</v>
      </c>
      <c r="J16" s="75">
        <f>IF(I16&lt;=0,0,1)</f>
        <v>0</v>
      </c>
      <c r="K16" s="76">
        <f>IF(J16&lt;=0,0,+$H$7)</f>
        <v>0</v>
      </c>
      <c r="L16" s="77">
        <f>IF(J16=" "," ",ROUND((J16*K16),2))</f>
        <v>0</v>
      </c>
      <c r="M16" s="74">
        <f t="shared" si="0"/>
        <v>0</v>
      </c>
      <c r="N16" s="76">
        <f t="shared" si="1"/>
        <v>0</v>
      </c>
      <c r="O16" s="76">
        <f t="shared" si="2"/>
        <v>0</v>
      </c>
      <c r="P16" s="76"/>
      <c r="Q16" s="76"/>
      <c r="R16" s="76">
        <f>O16+Q16+N16+L16</f>
        <v>0</v>
      </c>
      <c r="S16" s="64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</row>
    <row r="17" spans="1:33" ht="39.9" customHeight="1" x14ac:dyDescent="0.3">
      <c r="A17" s="4"/>
      <c r="B17" s="5"/>
      <c r="C17" s="19"/>
      <c r="D17" s="21">
        <v>5</v>
      </c>
      <c r="E17" s="20"/>
      <c r="F17" s="23"/>
      <c r="G17" s="73">
        <f>IF(H17&lt;=0,0,+$G$13)</f>
        <v>0</v>
      </c>
      <c r="H17" s="73">
        <f>IF(ISERROR(VLOOKUP(D17,Sayfa1!$E$22:$G$27,3,FALSE)),0,VLOOKUP(D17,Sayfa1!$E$22:$G$27,3,FALSE))</f>
        <v>0</v>
      </c>
      <c r="I17" s="74">
        <f>IF(ISERROR(VLOOKUP(D17,Sayfa1!$E$22:$I$27,5,FALSE)),0,VLOOKUP(D17,Sayfa1!$E$22:$I$27,5,FALSE))</f>
        <v>0</v>
      </c>
      <c r="J17" s="75">
        <f>IF(I17&lt;=0,0,1)</f>
        <v>0</v>
      </c>
      <c r="K17" s="76">
        <f>IF(J17&lt;=0,0,+$H$7)</f>
        <v>0</v>
      </c>
      <c r="L17" s="77">
        <f>IF(J17=" "," ",ROUND((J17*K17),2))</f>
        <v>0</v>
      </c>
      <c r="M17" s="74">
        <f t="shared" si="0"/>
        <v>0</v>
      </c>
      <c r="N17" s="76">
        <f t="shared" si="1"/>
        <v>0</v>
      </c>
      <c r="O17" s="76">
        <f t="shared" si="2"/>
        <v>0</v>
      </c>
      <c r="P17" s="76"/>
      <c r="Q17" s="76"/>
      <c r="R17" s="76">
        <f>O17+Q17+N17+L17</f>
        <v>0</v>
      </c>
      <c r="S17" s="64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</row>
    <row r="18" spans="1:33" ht="39.9" customHeight="1" x14ac:dyDescent="0.3">
      <c r="A18" s="4"/>
      <c r="B18" s="5"/>
      <c r="C18" s="19"/>
      <c r="D18" s="22"/>
      <c r="E18" s="20"/>
      <c r="F18" s="23"/>
      <c r="G18" s="73">
        <f>IF(ISERROR(VLOOKUP(#REF!,#REF!,10,FALSE)),0,(VLOOKUP(#REF!,#REF!,10,FALSE)))</f>
        <v>0</v>
      </c>
      <c r="H18" s="73">
        <f>IF(ISERROR(VLOOKUP(#REF!,#REF!,11,FALSE)),0,(VLOOKUP(#REF!,#REF!,11,FALSE)))</f>
        <v>0</v>
      </c>
      <c r="I18" s="74">
        <f>IF(ISERROR(VLOOKUP(#REF!,#REF!,19,FALSE)),0,(VLOOKUP(#REF!,#REF!,19,FALSE)))</f>
        <v>0</v>
      </c>
      <c r="J18" s="75">
        <f>IF(ISERROR(VLOOKUP(#REF!,#REF!,12,FALSE)),0,(VLOOKUP(#REF!,#REF!,12,FALSE)))</f>
        <v>0</v>
      </c>
      <c r="K18" s="76">
        <f>IF(ISERROR(VLOOKUP(#REF!,#REF!,6,FALSE)),0,(VLOOKUP(#REF!,#REF!,6,FALSE)))</f>
        <v>0</v>
      </c>
      <c r="L18" s="77">
        <f>IF(J18=" "," ",ROUND((J18*K18),2))</f>
        <v>0</v>
      </c>
      <c r="M18" s="74">
        <f t="shared" si="0"/>
        <v>0</v>
      </c>
      <c r="N18" s="76">
        <f t="shared" si="1"/>
        <v>0</v>
      </c>
      <c r="O18" s="76">
        <f t="shared" si="2"/>
        <v>0</v>
      </c>
      <c r="P18" s="76"/>
      <c r="Q18" s="76"/>
      <c r="R18" s="79">
        <f>IF(ISERROR(VLOOKUP(#REF!,#REF!,14,FALSE)),0,(VLOOKUP(#REF!,#REF!,14,FALSE)))</f>
        <v>0</v>
      </c>
      <c r="S18" s="64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</row>
    <row r="19" spans="1:33" ht="39.9" customHeight="1" x14ac:dyDescent="0.3">
      <c r="A19" s="4"/>
      <c r="B19" s="5"/>
      <c r="C19" s="19"/>
      <c r="D19" s="19"/>
      <c r="E19" s="20"/>
      <c r="F19" s="23"/>
      <c r="G19" s="73">
        <f>IF(ISERROR(VLOOKUP(#REF!,#REF!,10,FALSE)),0,(VLOOKUP(#REF!,#REF!,10,FALSE)))</f>
        <v>0</v>
      </c>
      <c r="H19" s="73">
        <f>IF(ISERROR(VLOOKUP(#REF!,#REF!,11,FALSE)),0,(VLOOKUP(#REF!,#REF!,11,FALSE)))</f>
        <v>0</v>
      </c>
      <c r="I19" s="74">
        <f>IF(ISERROR(VLOOKUP(#REF!,#REF!,19,FALSE)),0,(VLOOKUP(#REF!,#REF!,19,FALSE)))</f>
        <v>0</v>
      </c>
      <c r="J19" s="75">
        <f>IF(ISERROR(VLOOKUP(#REF!,#REF!,12,FALSE)),0,(VLOOKUP(#REF!,#REF!,12,FALSE)))</f>
        <v>0</v>
      </c>
      <c r="K19" s="76">
        <f>IF(ISERROR(VLOOKUP(#REF!,#REF!,6,FALSE)),0,(VLOOKUP(#REF!,#REF!,6,FALSE)))</f>
        <v>0</v>
      </c>
      <c r="L19" s="77">
        <f>IF(J19=" "," ",ROUND((J19*K19),2))</f>
        <v>0</v>
      </c>
      <c r="M19" s="74">
        <f t="shared" si="0"/>
        <v>0</v>
      </c>
      <c r="N19" s="76">
        <f t="shared" si="1"/>
        <v>0</v>
      </c>
      <c r="O19" s="76">
        <f t="shared" si="2"/>
        <v>0</v>
      </c>
      <c r="P19" s="76"/>
      <c r="Q19" s="76"/>
      <c r="R19" s="79">
        <f>IF(ISERROR(VLOOKUP(#REF!,#REF!,14,FALSE)),0,(VLOOKUP(#REF!,#REF!,14,FALSE)))</f>
        <v>0</v>
      </c>
      <c r="S19" s="64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</row>
    <row r="20" spans="1:33" ht="16.2" thickBot="1" x14ac:dyDescent="0.35">
      <c r="A20" s="4"/>
      <c r="B20" s="4"/>
      <c r="C20" s="19"/>
      <c r="D20" s="19" t="s">
        <v>0</v>
      </c>
      <c r="E20" s="20" t="s">
        <v>0</v>
      </c>
      <c r="F20" s="43"/>
      <c r="G20" s="68"/>
      <c r="H20" s="69" t="s">
        <v>0</v>
      </c>
      <c r="I20" s="69" t="s">
        <v>0</v>
      </c>
      <c r="J20" s="70" t="s">
        <v>0</v>
      </c>
      <c r="K20" s="71" t="s">
        <v>0</v>
      </c>
      <c r="L20" s="44">
        <f>SUM(L13:L19)</f>
        <v>1950</v>
      </c>
      <c r="M20" s="72" t="str">
        <f>IF(I20=" "," ",IF(E20="R","RESMİ",IF(E20="T","TAKSİ",IF(E20="O","OTOBÜS"," "))))</f>
        <v xml:space="preserve"> </v>
      </c>
      <c r="N20" s="44">
        <f>SUM(N13:N19)</f>
        <v>5100</v>
      </c>
      <c r="O20" s="44">
        <f>SUM(O13:O19)</f>
        <v>26000</v>
      </c>
      <c r="P20" s="45"/>
      <c r="Q20" s="44">
        <f>SUM(Q13:Q19)</f>
        <v>15437.5</v>
      </c>
      <c r="R20" s="44">
        <f>SUM(R13:R19)</f>
        <v>48487.5</v>
      </c>
      <c r="S20" s="30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</row>
    <row r="21" spans="1:33" ht="32.25" customHeight="1" thickTop="1" x14ac:dyDescent="0.3">
      <c r="A21" s="4"/>
      <c r="B21" s="4"/>
      <c r="C21" s="19"/>
      <c r="D21" s="19"/>
      <c r="E21" s="20" t="s">
        <v>0</v>
      </c>
      <c r="F21" s="43"/>
      <c r="G21" s="118" t="str">
        <f>CONCATENATE('BİLGİ GİRİŞİ'!F14,"dan","/ ",'BİLGİ GİRİŞİ'!G12:H12, " a atanan ",H4," ve aile fertlerine ait"," ","YURTİÇİ SÜREKLİ GÖREV YOLLUĞU"," olarak tahakkuk eden Toplam ",R20,".-")</f>
        <v>Ankaradan/ Sinop / Merkez a atanan Bir Garip Mutemet :) ve aile fertlerine ait YURTİÇİ SÜREKLİ GÖREV YOLLUĞU olarak tahakkuk eden Toplam 48487,5.-</v>
      </c>
      <c r="H21" s="118"/>
      <c r="I21" s="118"/>
      <c r="J21" s="118"/>
      <c r="K21" s="118"/>
      <c r="L21" s="118"/>
      <c r="M21" s="118"/>
      <c r="N21" s="118"/>
      <c r="O21" s="118"/>
      <c r="P21" s="118"/>
      <c r="Q21" s="114" t="s">
        <v>21</v>
      </c>
      <c r="R21" s="115"/>
      <c r="S21" s="30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</row>
    <row r="22" spans="1:33" ht="15.6" x14ac:dyDescent="0.3">
      <c r="A22" s="4"/>
      <c r="B22" s="4"/>
      <c r="C22" s="19"/>
      <c r="D22" s="19"/>
      <c r="E22" s="19"/>
      <c r="F22" s="43"/>
      <c r="G22" s="51"/>
      <c r="H22" s="51"/>
      <c r="I22" s="26"/>
      <c r="J22" s="51"/>
      <c r="K22" s="51"/>
      <c r="L22" s="29"/>
      <c r="M22" s="25"/>
      <c r="N22" s="29" t="s">
        <v>0</v>
      </c>
      <c r="O22" s="29"/>
      <c r="P22" s="29"/>
      <c r="Q22" s="84">
        <f ca="1">TODAY()</f>
        <v>45866</v>
      </c>
      <c r="R22" s="84"/>
      <c r="S22" s="30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</row>
    <row r="23" spans="1:33" ht="15.6" x14ac:dyDescent="0.3">
      <c r="A23" s="4"/>
      <c r="B23" s="4"/>
      <c r="C23" s="19"/>
      <c r="D23" s="19"/>
      <c r="E23" s="19"/>
      <c r="F23" s="43"/>
      <c r="G23" s="46"/>
      <c r="H23" s="25"/>
      <c r="I23" s="29" t="s">
        <v>0</v>
      </c>
      <c r="J23" s="25"/>
      <c r="K23" s="29" t="s">
        <v>0</v>
      </c>
      <c r="L23" s="29" t="s">
        <v>22</v>
      </c>
      <c r="M23" s="25"/>
      <c r="N23" s="25"/>
      <c r="O23" s="25"/>
      <c r="P23" s="25"/>
      <c r="Q23" s="25"/>
      <c r="R23" s="25"/>
      <c r="S23" s="30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</row>
    <row r="24" spans="1:33" ht="15.6" x14ac:dyDescent="0.3">
      <c r="A24" s="4"/>
      <c r="B24" s="4"/>
      <c r="C24" s="19"/>
      <c r="D24" s="19"/>
      <c r="E24" s="19"/>
      <c r="F24" s="43"/>
      <c r="G24" s="46"/>
      <c r="H24" s="25"/>
      <c r="I24" s="29" t="s">
        <v>0</v>
      </c>
      <c r="J24" s="25"/>
      <c r="K24" s="29"/>
      <c r="L24" s="29" t="s">
        <v>0</v>
      </c>
      <c r="M24" s="25"/>
      <c r="N24" s="25"/>
      <c r="O24" s="25"/>
      <c r="P24" s="25"/>
      <c r="Q24" s="82" t="str">
        <f>+H4</f>
        <v>Bir Garip Mutemet :)</v>
      </c>
      <c r="R24" s="83"/>
      <c r="S24" s="30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</row>
    <row r="25" spans="1:33" ht="15.6" x14ac:dyDescent="0.3">
      <c r="A25" s="4"/>
      <c r="B25" s="4"/>
      <c r="C25" s="19"/>
      <c r="D25" s="19"/>
      <c r="E25" s="19"/>
      <c r="F25" s="23"/>
      <c r="G25" s="85" t="s">
        <v>9</v>
      </c>
      <c r="H25" s="86"/>
      <c r="I25" s="86"/>
      <c r="J25" s="25"/>
      <c r="K25" s="25"/>
      <c r="L25" s="88">
        <f>+'BİLGİ GİRİŞİ'!F20</f>
        <v>0</v>
      </c>
      <c r="M25" s="88"/>
      <c r="N25" s="88"/>
      <c r="O25" s="25"/>
      <c r="P25" s="25"/>
      <c r="Q25" s="82"/>
      <c r="R25" s="83"/>
      <c r="S25" s="30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</row>
    <row r="26" spans="1:33" ht="15.6" x14ac:dyDescent="0.3">
      <c r="A26" s="4"/>
      <c r="B26" s="4"/>
      <c r="C26" s="19"/>
      <c r="D26" s="19"/>
      <c r="E26" s="19"/>
      <c r="F26" s="23"/>
      <c r="G26" s="87"/>
      <c r="H26" s="86"/>
      <c r="I26" s="86"/>
      <c r="J26" s="25"/>
      <c r="K26" s="25"/>
      <c r="L26" s="88">
        <f>+'BİLGİ GİRİŞİ'!F21</f>
        <v>0</v>
      </c>
      <c r="M26" s="88"/>
      <c r="N26" s="88"/>
      <c r="O26" s="25"/>
      <c r="P26" s="25"/>
      <c r="Q26" s="47"/>
      <c r="R26" s="46"/>
      <c r="S26" s="30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</row>
    <row r="27" spans="1:33" ht="16.2" thickBot="1" x14ac:dyDescent="0.35">
      <c r="A27" s="4"/>
      <c r="B27" s="4"/>
      <c r="C27" s="19"/>
      <c r="D27" s="19"/>
      <c r="E27" s="19"/>
      <c r="F27" s="23"/>
      <c r="G27" s="24"/>
      <c r="H27" s="25"/>
      <c r="I27" s="25"/>
      <c r="J27" s="25"/>
      <c r="K27" s="29" t="s">
        <v>0</v>
      </c>
      <c r="L27" s="25"/>
      <c r="M27" s="25"/>
      <c r="N27" s="25"/>
      <c r="O27" s="25"/>
      <c r="P27" s="25"/>
      <c r="Q27" s="28"/>
      <c r="R27" s="46"/>
      <c r="S27" s="30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</row>
    <row r="28" spans="1:33" ht="16.2" thickTop="1" x14ac:dyDescent="0.3">
      <c r="A28" s="4"/>
      <c r="B28" s="4"/>
      <c r="C28" s="19"/>
      <c r="D28" s="19"/>
      <c r="E28" s="19"/>
      <c r="F28" s="23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26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</row>
    <row r="29" spans="1:33" x14ac:dyDescent="0.25">
      <c r="A29" s="4"/>
      <c r="B29" s="4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</row>
    <row r="30" spans="1:33" x14ac:dyDescent="0.25">
      <c r="A30" s="4"/>
      <c r="B30" s="4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</row>
    <row r="31" spans="1:33" x14ac:dyDescent="0.25">
      <c r="A31" s="4"/>
      <c r="B31" s="4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</row>
    <row r="32" spans="1:33" x14ac:dyDescent="0.25">
      <c r="A32" s="4"/>
      <c r="B32" s="4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</row>
    <row r="33" spans="1:33" x14ac:dyDescent="0.25">
      <c r="A33" s="4"/>
      <c r="B33" s="4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</row>
    <row r="34" spans="1:33" x14ac:dyDescent="0.25">
      <c r="A34" s="4"/>
      <c r="B34" s="4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</row>
    <row r="35" spans="1:33" x14ac:dyDescent="0.25">
      <c r="A35" s="4"/>
      <c r="B35" s="4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</row>
    <row r="36" spans="1:33" x14ac:dyDescent="0.25">
      <c r="A36" s="4"/>
      <c r="B36" s="4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</row>
    <row r="37" spans="1:33" x14ac:dyDescent="0.25">
      <c r="A37" s="4"/>
      <c r="B37" s="4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</row>
    <row r="38" spans="1:33" x14ac:dyDescent="0.25">
      <c r="A38" s="4"/>
      <c r="B38" s="4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</row>
    <row r="39" spans="1:33" x14ac:dyDescent="0.25">
      <c r="A39" s="4"/>
      <c r="B39" s="4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</row>
    <row r="40" spans="1:33" x14ac:dyDescent="0.25">
      <c r="A40" s="4"/>
      <c r="B40" s="4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</row>
    <row r="41" spans="1:33" x14ac:dyDescent="0.25">
      <c r="A41" s="4"/>
      <c r="B41" s="4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</row>
    <row r="42" spans="1:33" x14ac:dyDescent="0.25">
      <c r="A42" s="4"/>
      <c r="B42" s="4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</row>
    <row r="43" spans="1:33" x14ac:dyDescent="0.25">
      <c r="A43" s="4"/>
      <c r="B43" s="4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</row>
    <row r="44" spans="1:33" x14ac:dyDescent="0.25">
      <c r="A44" s="4"/>
      <c r="B44" s="4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</row>
    <row r="45" spans="1:33" x14ac:dyDescent="0.25">
      <c r="A45" s="4"/>
      <c r="B45" s="4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</row>
    <row r="46" spans="1:33" x14ac:dyDescent="0.25">
      <c r="A46" s="4"/>
      <c r="B46" s="4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</row>
    <row r="47" spans="1:33" x14ac:dyDescent="0.25">
      <c r="A47" s="4"/>
      <c r="B47" s="4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</row>
    <row r="48" spans="1:33" x14ac:dyDescent="0.25">
      <c r="A48" s="4"/>
      <c r="B48" s="4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</row>
    <row r="49" spans="1:33" x14ac:dyDescent="0.25">
      <c r="A49" s="4"/>
      <c r="B49" s="4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</row>
    <row r="50" spans="1:33" x14ac:dyDescent="0.25">
      <c r="A50" s="4"/>
      <c r="B50" s="4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</row>
    <row r="51" spans="1:33" x14ac:dyDescent="0.25">
      <c r="A51" s="4"/>
      <c r="B51" s="4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</row>
    <row r="52" spans="1:33" x14ac:dyDescent="0.25">
      <c r="A52" s="4"/>
      <c r="B52" s="4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</row>
    <row r="53" spans="1:33" x14ac:dyDescent="0.25">
      <c r="A53" s="4"/>
      <c r="B53" s="4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</row>
    <row r="54" spans="1:33" x14ac:dyDescent="0.25">
      <c r="A54" s="4"/>
      <c r="B54" s="4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</row>
    <row r="55" spans="1:33" x14ac:dyDescent="0.25">
      <c r="A55" s="4"/>
      <c r="B55" s="4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</row>
    <row r="56" spans="1:33" x14ac:dyDescent="0.25">
      <c r="A56" s="4"/>
      <c r="B56" s="4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</row>
    <row r="57" spans="1:33" x14ac:dyDescent="0.25">
      <c r="A57" s="4"/>
      <c r="B57" s="4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</row>
    <row r="58" spans="1:33" x14ac:dyDescent="0.25">
      <c r="A58" s="4"/>
      <c r="B58" s="4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</row>
    <row r="59" spans="1:33" x14ac:dyDescent="0.25">
      <c r="A59" s="4"/>
      <c r="B59" s="4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</row>
    <row r="60" spans="1:33" x14ac:dyDescent="0.25">
      <c r="A60" s="4"/>
      <c r="B60" s="4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</row>
    <row r="61" spans="1:33" x14ac:dyDescent="0.25">
      <c r="A61" s="4"/>
      <c r="B61" s="4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</row>
    <row r="62" spans="1:33" x14ac:dyDescent="0.25">
      <c r="A62" s="4"/>
      <c r="B62" s="4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</row>
    <row r="63" spans="1:33" x14ac:dyDescent="0.25">
      <c r="A63" s="4"/>
      <c r="B63" s="4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</row>
    <row r="64" spans="1:33" x14ac:dyDescent="0.25">
      <c r="A64" s="4"/>
      <c r="B64" s="4"/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19"/>
      <c r="AE64" s="19"/>
      <c r="AF64" s="19"/>
      <c r="AG64" s="19"/>
    </row>
    <row r="65" spans="1:33" x14ac:dyDescent="0.25">
      <c r="A65" s="4"/>
      <c r="B65" s="4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</row>
    <row r="66" spans="1:33" x14ac:dyDescent="0.25">
      <c r="A66" s="4"/>
      <c r="B66" s="4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</row>
    <row r="67" spans="1:33" x14ac:dyDescent="0.25">
      <c r="A67" s="4"/>
      <c r="B67" s="4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</row>
    <row r="68" spans="1:33" x14ac:dyDescent="0.25"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</row>
    <row r="69" spans="1:33" x14ac:dyDescent="0.25"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</row>
    <row r="70" spans="1:33" x14ac:dyDescent="0.25"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</row>
    <row r="71" spans="1:33" x14ac:dyDescent="0.25"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</row>
    <row r="72" spans="1:33" x14ac:dyDescent="0.25"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</row>
    <row r="73" spans="1:33" x14ac:dyDescent="0.25"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</row>
    <row r="74" spans="1:33" x14ac:dyDescent="0.25"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</row>
    <row r="75" spans="1:33" x14ac:dyDescent="0.25"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19"/>
      <c r="AE75" s="19"/>
      <c r="AF75" s="19"/>
      <c r="AG75" s="19"/>
    </row>
    <row r="76" spans="1:33" x14ac:dyDescent="0.25"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/>
      <c r="AF76" s="19"/>
      <c r="AG76" s="19"/>
    </row>
    <row r="77" spans="1:33" x14ac:dyDescent="0.25"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E77" s="19"/>
      <c r="AF77" s="19"/>
      <c r="AG77" s="19"/>
    </row>
    <row r="78" spans="1:33" x14ac:dyDescent="0.25"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  <c r="AA78" s="19"/>
      <c r="AB78" s="19"/>
      <c r="AC78" s="19"/>
      <c r="AD78" s="19"/>
      <c r="AE78" s="19"/>
      <c r="AF78" s="19"/>
      <c r="AG78" s="19"/>
    </row>
    <row r="79" spans="1:33" x14ac:dyDescent="0.25"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</row>
  </sheetData>
  <sheetProtection password="F3C8" sheet="1" selectLockedCells="1"/>
  <mergeCells count="21">
    <mergeCell ref="T6:V8"/>
    <mergeCell ref="Q21:R21"/>
    <mergeCell ref="Q24:R24"/>
    <mergeCell ref="Q6:R6"/>
    <mergeCell ref="Q7:R7"/>
    <mergeCell ref="G21:P21"/>
    <mergeCell ref="H8:H12"/>
    <mergeCell ref="O8:Q9"/>
    <mergeCell ref="I5:N5"/>
    <mergeCell ref="M8:N9"/>
    <mergeCell ref="J8:L8"/>
    <mergeCell ref="J9:J12"/>
    <mergeCell ref="K9:K12"/>
    <mergeCell ref="G8:G12"/>
    <mergeCell ref="I8:I12"/>
    <mergeCell ref="Q25:R25"/>
    <mergeCell ref="Q22:R22"/>
    <mergeCell ref="G25:I26"/>
    <mergeCell ref="L25:N25"/>
    <mergeCell ref="L26:N26"/>
    <mergeCell ref="P10:Q10"/>
  </mergeCells>
  <phoneticPr fontId="2" type="noConversion"/>
  <pageMargins left="0.27" right="0.26" top="0.23" bottom="0.36" header="0.17" footer="0.21"/>
  <pageSetup paperSize="9" scale="89" orientation="landscape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115" r:id="rId4" name="Button 43">
              <controlPr locked="0" defaultSize="0" print="0" autoFill="0" autoPict="0" macro="[0]!bildirimçıktısı">
                <anchor moveWithCells="1">
                  <from>
                    <xdr:col>3</xdr:col>
                    <xdr:colOff>60960</xdr:colOff>
                    <xdr:row>1</xdr:row>
                    <xdr:rowOff>0</xdr:rowOff>
                  </from>
                  <to>
                    <xdr:col>5</xdr:col>
                    <xdr:colOff>0</xdr:colOff>
                    <xdr:row>5</xdr:row>
                    <xdr:rowOff>152400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277461-6B78-4E04-9026-CAF75D8AFB06}">
  <sheetPr codeName="Sayfa7">
    <tabColor indexed="45"/>
  </sheetPr>
  <dimension ref="B2:O41"/>
  <sheetViews>
    <sheetView tabSelected="1" workbookViewId="0">
      <selection activeCell="D6" sqref="D6"/>
    </sheetView>
  </sheetViews>
  <sheetFormatPr defaultColWidth="9.109375" defaultRowHeight="13.2" x14ac:dyDescent="0.25"/>
  <cols>
    <col min="1" max="2" width="9.109375" style="3"/>
    <col min="3" max="3" width="24.44140625" style="3" customWidth="1"/>
    <col min="4" max="4" width="68.6640625" style="3" customWidth="1"/>
    <col min="5" max="5" width="9.109375" style="3"/>
    <col min="6" max="14" width="0" style="3" hidden="1" customWidth="1"/>
    <col min="15" max="16384" width="9.109375" style="3"/>
  </cols>
  <sheetData>
    <row r="2" spans="2:15" ht="19.2" x14ac:dyDescent="0.35">
      <c r="B2" s="56"/>
      <c r="C2" s="56"/>
      <c r="D2" s="56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</row>
    <row r="3" spans="2:15" ht="19.2" x14ac:dyDescent="0.35">
      <c r="B3" s="56"/>
      <c r="C3" s="56"/>
      <c r="D3" s="56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</row>
    <row r="4" spans="2:15" ht="38.25" customHeight="1" x14ac:dyDescent="0.25">
      <c r="B4" s="124" t="s">
        <v>13</v>
      </c>
      <c r="C4" s="124"/>
      <c r="D4" s="57">
        <v>45658</v>
      </c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</row>
    <row r="5" spans="2:15" ht="38.25" customHeight="1" x14ac:dyDescent="0.25">
      <c r="B5" s="124"/>
      <c r="C5" s="124"/>
      <c r="D5" s="58">
        <v>46022</v>
      </c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</row>
    <row r="6" spans="2:15" ht="38.25" customHeight="1" x14ac:dyDescent="0.25">
      <c r="B6" s="124"/>
      <c r="C6" s="124"/>
      <c r="D6" s="157" t="s">
        <v>69</v>
      </c>
      <c r="E6" s="52"/>
      <c r="F6" s="52"/>
      <c r="G6" s="52"/>
      <c r="H6" s="53" t="s">
        <v>18</v>
      </c>
      <c r="I6" s="53" t="s">
        <v>19</v>
      </c>
      <c r="J6" s="53"/>
      <c r="K6" s="53" t="s">
        <v>17</v>
      </c>
      <c r="L6" s="53" t="s">
        <v>19</v>
      </c>
      <c r="M6" s="52"/>
      <c r="N6" s="52"/>
      <c r="O6" s="52"/>
    </row>
    <row r="7" spans="2:15" ht="38.25" customHeight="1" x14ac:dyDescent="0.25">
      <c r="B7" s="125" t="s">
        <v>14</v>
      </c>
      <c r="C7" s="126"/>
      <c r="D7" s="59">
        <v>600</v>
      </c>
      <c r="E7" s="52"/>
      <c r="F7" s="52"/>
      <c r="G7" s="52"/>
      <c r="H7" s="54">
        <v>1</v>
      </c>
      <c r="I7" s="55">
        <f>+$D$8</f>
        <v>610</v>
      </c>
      <c r="J7" s="54"/>
      <c r="K7" s="54">
        <v>3000</v>
      </c>
      <c r="L7" s="55">
        <f>+$D$12</f>
        <v>635</v>
      </c>
      <c r="M7" s="52"/>
      <c r="N7" s="52"/>
      <c r="O7" s="52"/>
    </row>
    <row r="8" spans="2:15" ht="38.25" customHeight="1" x14ac:dyDescent="0.25">
      <c r="B8" s="125" t="s">
        <v>15</v>
      </c>
      <c r="C8" s="126"/>
      <c r="D8" s="59">
        <v>610</v>
      </c>
      <c r="E8" s="52"/>
      <c r="F8" s="52"/>
      <c r="G8" s="52"/>
      <c r="H8" s="54">
        <v>2</v>
      </c>
      <c r="I8" s="55">
        <f>+$D$8</f>
        <v>610</v>
      </c>
      <c r="J8" s="54"/>
      <c r="K8" s="54">
        <v>3100</v>
      </c>
      <c r="L8" s="55">
        <f t="shared" ref="L8:L34" si="0">+$D$12</f>
        <v>635</v>
      </c>
      <c r="M8" s="52"/>
      <c r="N8" s="52"/>
      <c r="O8" s="52"/>
    </row>
    <row r="9" spans="2:15" ht="19.2" x14ac:dyDescent="0.25">
      <c r="B9" s="122"/>
      <c r="C9" s="122"/>
      <c r="D9" s="122"/>
      <c r="E9" s="52"/>
      <c r="F9" s="52"/>
      <c r="G9" s="52"/>
      <c r="H9" s="54">
        <v>3</v>
      </c>
      <c r="I9" s="55">
        <f>+$D$8</f>
        <v>610</v>
      </c>
      <c r="J9" s="54"/>
      <c r="K9" s="54">
        <v>3200</v>
      </c>
      <c r="L9" s="55">
        <f t="shared" si="0"/>
        <v>635</v>
      </c>
      <c r="M9" s="52"/>
      <c r="N9" s="52"/>
      <c r="O9" s="52"/>
    </row>
    <row r="10" spans="2:15" ht="12.75" customHeight="1" x14ac:dyDescent="0.25">
      <c r="B10" s="124" t="s">
        <v>16</v>
      </c>
      <c r="C10" s="124"/>
      <c r="D10" s="123"/>
      <c r="E10" s="52"/>
      <c r="F10" s="52"/>
      <c r="G10" s="52"/>
      <c r="H10" s="54">
        <v>4</v>
      </c>
      <c r="I10" s="55">
        <f>+$D$8</f>
        <v>610</v>
      </c>
      <c r="J10" s="54"/>
      <c r="K10" s="54">
        <v>3300</v>
      </c>
      <c r="L10" s="55">
        <f t="shared" si="0"/>
        <v>635</v>
      </c>
      <c r="M10" s="52"/>
      <c r="N10" s="52"/>
      <c r="O10" s="52"/>
    </row>
    <row r="11" spans="2:15" ht="63" customHeight="1" x14ac:dyDescent="0.25">
      <c r="B11" s="124"/>
      <c r="C11" s="124"/>
      <c r="D11" s="123"/>
      <c r="E11" s="52"/>
      <c r="F11" s="52"/>
      <c r="G11" s="52"/>
      <c r="H11" s="54">
        <v>5</v>
      </c>
      <c r="I11" s="55">
        <f>+$D$7</f>
        <v>600</v>
      </c>
      <c r="J11" s="54"/>
      <c r="K11" s="54">
        <v>3400</v>
      </c>
      <c r="L11" s="55">
        <f t="shared" si="0"/>
        <v>635</v>
      </c>
      <c r="M11" s="52"/>
      <c r="N11" s="52"/>
      <c r="O11" s="52"/>
    </row>
    <row r="12" spans="2:15" ht="63" customHeight="1" x14ac:dyDescent="0.25">
      <c r="B12" s="121" t="s">
        <v>74</v>
      </c>
      <c r="C12" s="121"/>
      <c r="D12" s="59">
        <v>635</v>
      </c>
      <c r="E12" s="52"/>
      <c r="F12" s="52"/>
      <c r="G12" s="52"/>
      <c r="H12" s="54">
        <v>6</v>
      </c>
      <c r="I12" s="55">
        <f t="shared" ref="I12:I21" si="1">+$D$7</f>
        <v>600</v>
      </c>
      <c r="J12" s="54"/>
      <c r="K12" s="54">
        <v>3500</v>
      </c>
      <c r="L12" s="55">
        <f t="shared" si="0"/>
        <v>635</v>
      </c>
      <c r="M12" s="52"/>
      <c r="N12" s="52"/>
      <c r="O12" s="52"/>
    </row>
    <row r="13" spans="2:15" ht="63" customHeight="1" x14ac:dyDescent="0.25">
      <c r="B13" s="121" t="s">
        <v>75</v>
      </c>
      <c r="C13" s="121"/>
      <c r="D13" s="59">
        <v>650</v>
      </c>
      <c r="E13" s="52"/>
      <c r="F13" s="52"/>
      <c r="G13" s="52"/>
      <c r="H13" s="54">
        <v>7</v>
      </c>
      <c r="I13" s="55">
        <f t="shared" si="1"/>
        <v>600</v>
      </c>
      <c r="J13" s="54"/>
      <c r="K13" s="54">
        <v>3600</v>
      </c>
      <c r="L13" s="55">
        <f t="shared" si="0"/>
        <v>635</v>
      </c>
      <c r="M13" s="52"/>
      <c r="N13" s="52"/>
      <c r="O13" s="52"/>
    </row>
    <row r="14" spans="2:15" ht="63" customHeight="1" x14ac:dyDescent="0.25">
      <c r="B14" s="121">
        <v>8000</v>
      </c>
      <c r="C14" s="121"/>
      <c r="D14" s="59">
        <v>680</v>
      </c>
      <c r="E14" s="52"/>
      <c r="F14" s="52"/>
      <c r="G14" s="52"/>
      <c r="H14" s="54">
        <v>8</v>
      </c>
      <c r="I14" s="55">
        <f t="shared" si="1"/>
        <v>600</v>
      </c>
      <c r="J14" s="54"/>
      <c r="K14" s="54">
        <v>3700</v>
      </c>
      <c r="L14" s="55">
        <f t="shared" si="0"/>
        <v>635</v>
      </c>
      <c r="M14" s="52"/>
      <c r="N14" s="52"/>
      <c r="O14" s="52"/>
    </row>
    <row r="15" spans="2:15" ht="19.2" x14ac:dyDescent="0.35">
      <c r="B15" s="56"/>
      <c r="C15" s="56"/>
      <c r="D15" s="56"/>
      <c r="E15" s="52"/>
      <c r="F15" s="52"/>
      <c r="G15" s="52"/>
      <c r="H15" s="54">
        <v>9</v>
      </c>
      <c r="I15" s="55">
        <f t="shared" si="1"/>
        <v>600</v>
      </c>
      <c r="J15" s="54"/>
      <c r="K15" s="54">
        <v>3800</v>
      </c>
      <c r="L15" s="55">
        <f t="shared" si="0"/>
        <v>635</v>
      </c>
      <c r="M15" s="52"/>
      <c r="N15" s="52"/>
      <c r="O15" s="52"/>
    </row>
    <row r="16" spans="2:15" ht="19.2" x14ac:dyDescent="0.35">
      <c r="B16" s="56"/>
      <c r="C16" s="56"/>
      <c r="D16" s="56"/>
      <c r="E16" s="52"/>
      <c r="F16" s="52"/>
      <c r="G16" s="52"/>
      <c r="H16" s="54">
        <v>10</v>
      </c>
      <c r="I16" s="55">
        <f t="shared" si="1"/>
        <v>600</v>
      </c>
      <c r="J16" s="54"/>
      <c r="K16" s="54">
        <v>3900</v>
      </c>
      <c r="L16" s="55">
        <f t="shared" si="0"/>
        <v>635</v>
      </c>
      <c r="M16" s="52"/>
      <c r="N16" s="52"/>
      <c r="O16" s="52"/>
    </row>
    <row r="17" spans="2:15" ht="19.2" x14ac:dyDescent="0.35">
      <c r="B17" s="56"/>
      <c r="C17" s="56"/>
      <c r="D17" s="56"/>
      <c r="E17" s="52"/>
      <c r="F17" s="52"/>
      <c r="G17" s="52"/>
      <c r="H17" s="54">
        <v>11</v>
      </c>
      <c r="I17" s="55">
        <f t="shared" si="1"/>
        <v>600</v>
      </c>
      <c r="J17" s="54"/>
      <c r="K17" s="54">
        <v>4000</v>
      </c>
      <c r="L17" s="55">
        <f t="shared" si="0"/>
        <v>635</v>
      </c>
      <c r="M17" s="52"/>
      <c r="N17" s="52"/>
      <c r="O17" s="52"/>
    </row>
    <row r="18" spans="2:15" ht="19.2" x14ac:dyDescent="0.35">
      <c r="B18" s="56"/>
      <c r="C18" s="56"/>
      <c r="D18" s="56"/>
      <c r="E18" s="52"/>
      <c r="F18" s="52"/>
      <c r="G18" s="52"/>
      <c r="H18" s="54">
        <v>12</v>
      </c>
      <c r="I18" s="55">
        <f t="shared" si="1"/>
        <v>600</v>
      </c>
      <c r="J18" s="54"/>
      <c r="K18" s="54">
        <v>4100</v>
      </c>
      <c r="L18" s="55">
        <f t="shared" si="0"/>
        <v>635</v>
      </c>
      <c r="M18" s="52"/>
      <c r="N18" s="52"/>
      <c r="O18" s="52"/>
    </row>
    <row r="19" spans="2:15" ht="19.2" x14ac:dyDescent="0.35">
      <c r="B19" s="56"/>
      <c r="C19" s="56"/>
      <c r="D19" s="56"/>
      <c r="E19" s="52"/>
      <c r="F19" s="52"/>
      <c r="G19" s="52"/>
      <c r="H19" s="54">
        <v>13</v>
      </c>
      <c r="I19" s="55">
        <f t="shared" si="1"/>
        <v>600</v>
      </c>
      <c r="J19" s="54"/>
      <c r="K19" s="54">
        <v>4200</v>
      </c>
      <c r="L19" s="55">
        <f t="shared" si="0"/>
        <v>635</v>
      </c>
      <c r="M19" s="52"/>
      <c r="N19" s="52"/>
      <c r="O19" s="52"/>
    </row>
    <row r="20" spans="2:15" x14ac:dyDescent="0.25">
      <c r="B20" s="52"/>
      <c r="C20" s="52"/>
      <c r="D20" s="52"/>
      <c r="E20" s="52"/>
      <c r="F20" s="52"/>
      <c r="G20" s="52"/>
      <c r="H20" s="54">
        <v>14</v>
      </c>
      <c r="I20" s="55">
        <f t="shared" si="1"/>
        <v>600</v>
      </c>
      <c r="J20" s="54"/>
      <c r="K20" s="54">
        <v>4300</v>
      </c>
      <c r="L20" s="55">
        <f t="shared" si="0"/>
        <v>635</v>
      </c>
      <c r="M20" s="52"/>
      <c r="N20" s="52"/>
      <c r="O20" s="52"/>
    </row>
    <row r="21" spans="2:15" x14ac:dyDescent="0.25">
      <c r="B21" s="52"/>
      <c r="C21" s="52"/>
      <c r="D21" s="52"/>
      <c r="E21" s="52"/>
      <c r="F21" s="52"/>
      <c r="G21" s="52"/>
      <c r="H21" s="54">
        <v>15</v>
      </c>
      <c r="I21" s="55">
        <f t="shared" si="1"/>
        <v>600</v>
      </c>
      <c r="J21" s="54"/>
      <c r="K21" s="54">
        <v>4400</v>
      </c>
      <c r="L21" s="55">
        <f t="shared" si="0"/>
        <v>635</v>
      </c>
      <c r="M21" s="52"/>
      <c r="N21" s="52"/>
      <c r="O21" s="52"/>
    </row>
    <row r="22" spans="2:15" x14ac:dyDescent="0.25">
      <c r="H22" s="8"/>
      <c r="I22" s="8"/>
      <c r="J22" s="9"/>
      <c r="K22" s="1">
        <v>4500</v>
      </c>
      <c r="L22" s="7">
        <f t="shared" si="0"/>
        <v>635</v>
      </c>
    </row>
    <row r="23" spans="2:15" x14ac:dyDescent="0.25">
      <c r="H23" s="6"/>
      <c r="I23" s="6"/>
      <c r="J23" s="10"/>
      <c r="K23" s="1">
        <v>4600</v>
      </c>
      <c r="L23" s="7">
        <f t="shared" si="0"/>
        <v>635</v>
      </c>
    </row>
    <row r="24" spans="2:15" x14ac:dyDescent="0.25">
      <c r="H24" s="6"/>
      <c r="I24" s="6"/>
      <c r="J24" s="10"/>
      <c r="K24" s="1">
        <v>4700</v>
      </c>
      <c r="L24" s="7">
        <f t="shared" si="0"/>
        <v>635</v>
      </c>
    </row>
    <row r="25" spans="2:15" x14ac:dyDescent="0.25">
      <c r="H25" s="6"/>
      <c r="I25" s="6"/>
      <c r="J25" s="10"/>
      <c r="K25" s="1">
        <v>4800</v>
      </c>
      <c r="L25" s="7">
        <f t="shared" si="0"/>
        <v>635</v>
      </c>
    </row>
    <row r="26" spans="2:15" x14ac:dyDescent="0.25">
      <c r="H26" s="6"/>
      <c r="I26" s="6"/>
      <c r="J26" s="10"/>
      <c r="K26" s="1">
        <v>4900</v>
      </c>
      <c r="L26" s="7">
        <f t="shared" si="0"/>
        <v>635</v>
      </c>
    </row>
    <row r="27" spans="2:15" x14ac:dyDescent="0.25">
      <c r="H27" s="6"/>
      <c r="I27" s="6"/>
      <c r="J27" s="10"/>
      <c r="K27" s="1">
        <v>5000</v>
      </c>
      <c r="L27" s="7">
        <f t="shared" si="0"/>
        <v>635</v>
      </c>
    </row>
    <row r="28" spans="2:15" x14ac:dyDescent="0.25">
      <c r="H28" s="6"/>
      <c r="I28" s="6"/>
      <c r="J28" s="10"/>
      <c r="K28" s="1">
        <v>5100</v>
      </c>
      <c r="L28" s="7">
        <f t="shared" si="0"/>
        <v>635</v>
      </c>
    </row>
    <row r="29" spans="2:15" x14ac:dyDescent="0.25">
      <c r="H29" s="6"/>
      <c r="I29" s="6"/>
      <c r="J29" s="10"/>
      <c r="K29" s="1">
        <v>5200</v>
      </c>
      <c r="L29" s="7">
        <f t="shared" si="0"/>
        <v>635</v>
      </c>
    </row>
    <row r="30" spans="2:15" x14ac:dyDescent="0.25">
      <c r="H30" s="6"/>
      <c r="I30" s="6"/>
      <c r="J30" s="10"/>
      <c r="K30" s="1">
        <v>5300</v>
      </c>
      <c r="L30" s="7">
        <f t="shared" si="0"/>
        <v>635</v>
      </c>
    </row>
    <row r="31" spans="2:15" x14ac:dyDescent="0.25">
      <c r="H31" s="6"/>
      <c r="I31" s="6"/>
      <c r="J31" s="10"/>
      <c r="K31" s="1">
        <v>5400</v>
      </c>
      <c r="L31" s="7">
        <f t="shared" si="0"/>
        <v>635</v>
      </c>
    </row>
    <row r="32" spans="2:15" x14ac:dyDescent="0.25">
      <c r="H32" s="6"/>
      <c r="I32" s="6"/>
      <c r="J32" s="10"/>
      <c r="K32" s="1">
        <v>5500</v>
      </c>
      <c r="L32" s="7">
        <f t="shared" si="0"/>
        <v>635</v>
      </c>
    </row>
    <row r="33" spans="8:12" x14ac:dyDescent="0.25">
      <c r="H33" s="6"/>
      <c r="I33" s="6"/>
      <c r="J33" s="10"/>
      <c r="K33" s="1">
        <v>5600</v>
      </c>
      <c r="L33" s="7">
        <f t="shared" si="0"/>
        <v>635</v>
      </c>
    </row>
    <row r="34" spans="8:12" x14ac:dyDescent="0.25">
      <c r="H34" s="6"/>
      <c r="I34" s="6"/>
      <c r="J34" s="10"/>
      <c r="K34" s="1">
        <v>5700</v>
      </c>
      <c r="L34" s="7">
        <f t="shared" si="0"/>
        <v>635</v>
      </c>
    </row>
    <row r="35" spans="8:12" x14ac:dyDescent="0.25">
      <c r="H35" s="6"/>
      <c r="I35" s="6"/>
      <c r="J35" s="10"/>
      <c r="K35" s="1">
        <v>5800</v>
      </c>
      <c r="L35" s="7">
        <f>+$D$13</f>
        <v>650</v>
      </c>
    </row>
    <row r="36" spans="8:12" x14ac:dyDescent="0.25">
      <c r="H36" s="6"/>
      <c r="I36" s="6"/>
      <c r="J36" s="10"/>
      <c r="K36" s="1">
        <v>5900</v>
      </c>
      <c r="L36" s="7">
        <f t="shared" ref="L36:L41" si="2">+$D$13</f>
        <v>650</v>
      </c>
    </row>
    <row r="37" spans="8:12" x14ac:dyDescent="0.25">
      <c r="H37" s="6"/>
      <c r="I37" s="6"/>
      <c r="J37" s="10"/>
      <c r="K37" s="1">
        <v>6000</v>
      </c>
      <c r="L37" s="7">
        <f t="shared" si="2"/>
        <v>650</v>
      </c>
    </row>
    <row r="38" spans="8:12" x14ac:dyDescent="0.25">
      <c r="H38" s="6"/>
      <c r="I38" s="6"/>
      <c r="J38" s="10"/>
      <c r="K38" s="1">
        <v>6100</v>
      </c>
      <c r="L38" s="7">
        <f t="shared" si="2"/>
        <v>650</v>
      </c>
    </row>
    <row r="39" spans="8:12" x14ac:dyDescent="0.25">
      <c r="H39" s="6"/>
      <c r="I39" s="6"/>
      <c r="J39" s="10"/>
      <c r="K39" s="1">
        <v>6200</v>
      </c>
      <c r="L39" s="7">
        <f t="shared" si="2"/>
        <v>650</v>
      </c>
    </row>
    <row r="40" spans="8:12" x14ac:dyDescent="0.25">
      <c r="H40" s="6"/>
      <c r="I40" s="6"/>
      <c r="J40" s="10"/>
      <c r="K40" s="1">
        <v>6300</v>
      </c>
      <c r="L40" s="7">
        <f t="shared" si="2"/>
        <v>650</v>
      </c>
    </row>
    <row r="41" spans="8:12" x14ac:dyDescent="0.25">
      <c r="H41" s="6"/>
      <c r="I41" s="6"/>
      <c r="J41" s="10"/>
      <c r="K41" s="1">
        <v>6400</v>
      </c>
      <c r="L41" s="7">
        <f t="shared" si="2"/>
        <v>650</v>
      </c>
    </row>
  </sheetData>
  <mergeCells count="9">
    <mergeCell ref="B14:C14"/>
    <mergeCell ref="B9:D9"/>
    <mergeCell ref="D10:D11"/>
    <mergeCell ref="B4:C6"/>
    <mergeCell ref="B10:C11"/>
    <mergeCell ref="B12:C12"/>
    <mergeCell ref="B13:C13"/>
    <mergeCell ref="B7:C7"/>
    <mergeCell ref="B8:C8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815B57-CFE8-46E7-8F7C-83C4781F2457}">
  <sheetPr codeName="Sayfa3">
    <tabColor indexed="16"/>
  </sheetPr>
  <dimension ref="B2:W27"/>
  <sheetViews>
    <sheetView topLeftCell="IV1" workbookViewId="0">
      <selection sqref="A1:IV65536"/>
    </sheetView>
  </sheetViews>
  <sheetFormatPr defaultColWidth="0" defaultRowHeight="13.2" x14ac:dyDescent="0.25"/>
  <cols>
    <col min="1" max="1" width="9.109375" style="18" hidden="1" customWidth="1"/>
    <col min="2" max="2" width="17.88671875" style="18" hidden="1" customWidth="1"/>
    <col min="3" max="3" width="15.88671875" style="18" hidden="1" customWidth="1"/>
    <col min="4" max="4" width="14.44140625" style="18" hidden="1" customWidth="1"/>
    <col min="5" max="5" width="12" style="18" hidden="1" customWidth="1"/>
    <col min="6" max="6" width="12.5546875" style="18" hidden="1" customWidth="1"/>
    <col min="7" max="7" width="11.88671875" style="18" hidden="1" customWidth="1"/>
    <col min="8" max="8" width="32.109375" style="18" hidden="1" customWidth="1"/>
    <col min="9" max="10" width="27.5546875" style="18" hidden="1" customWidth="1"/>
    <col min="11" max="12" width="31.44140625" style="18" hidden="1" customWidth="1"/>
    <col min="13" max="13" width="14.6640625" style="18" hidden="1" customWidth="1"/>
    <col min="14" max="14" width="16.6640625" style="18" hidden="1" customWidth="1"/>
    <col min="15" max="15" width="23.6640625" style="18" hidden="1" customWidth="1"/>
    <col min="16" max="16" width="10.109375" style="18" hidden="1" customWidth="1"/>
    <col min="17" max="17" width="10" style="18" hidden="1" customWidth="1"/>
    <col min="18" max="18" width="14" style="18" hidden="1" customWidth="1"/>
    <col min="19" max="19" width="19" style="18" hidden="1" customWidth="1"/>
    <col min="20" max="16384" width="9.109375" style="18" hidden="1"/>
  </cols>
  <sheetData>
    <row r="2" spans="3:23" x14ac:dyDescent="0.25">
      <c r="C2" s="18">
        <v>1</v>
      </c>
      <c r="D2" s="18">
        <v>2</v>
      </c>
      <c r="E2" s="18">
        <v>3</v>
      </c>
      <c r="F2" s="18">
        <v>4</v>
      </c>
      <c r="G2" s="18">
        <v>5</v>
      </c>
      <c r="H2" s="18">
        <v>6</v>
      </c>
      <c r="I2" s="18">
        <v>7</v>
      </c>
      <c r="J2" s="18">
        <v>8</v>
      </c>
      <c r="K2" s="18">
        <v>9</v>
      </c>
      <c r="M2" s="18">
        <v>10</v>
      </c>
      <c r="N2" s="18">
        <v>11</v>
      </c>
      <c r="O2" s="18">
        <v>12</v>
      </c>
      <c r="P2" s="18">
        <v>13</v>
      </c>
      <c r="R2" s="18">
        <v>14</v>
      </c>
      <c r="S2" s="18">
        <v>15</v>
      </c>
      <c r="T2" s="18">
        <v>21</v>
      </c>
      <c r="U2" s="18">
        <v>22</v>
      </c>
      <c r="V2" s="18">
        <v>23</v>
      </c>
      <c r="W2" s="18">
        <v>24</v>
      </c>
    </row>
    <row r="3" spans="3:23" s="14" customFormat="1" ht="66" x14ac:dyDescent="0.25">
      <c r="C3" s="15" t="str">
        <f>+'BİLGİ GİRİŞİ'!E5</f>
        <v>Evrak Düzenleme Tarihini Giriniz</v>
      </c>
      <c r="D3" s="16" t="str">
        <f>+'BİLGİ GİRİŞİ'!E6</f>
        <v>Personelin Adı Soyadı</v>
      </c>
      <c r="E3" s="16" t="str">
        <f>+'BİLGİ GİRİŞİ'!E7</f>
        <v>Erkek / Kadın</v>
      </c>
      <c r="F3" s="16" t="str">
        <f>+'BİLGİ GİRİŞİ'!E8</f>
        <v>Kadro  Ünvanını Giriniz</v>
      </c>
      <c r="G3" s="16" t="str">
        <f>+'BİLGİ GİRİŞİ'!E9</f>
        <v>Kadro Derecenizi Giriniz</v>
      </c>
      <c r="H3" s="16" t="str">
        <f>+'BİLGİ GİRİŞİ'!E10</f>
        <v>Ek Göstergenizi Giriniz</v>
      </c>
      <c r="I3" s="16" t="str">
        <f>+'BİLGİ GİRİŞİ'!E11</f>
        <v>Yevmiye Tutarı</v>
      </c>
      <c r="J3" s="16" t="str">
        <f>+'BİLGİ GİRİŞİ'!G11</f>
        <v>Km Ücreti</v>
      </c>
      <c r="K3" s="16" t="str">
        <f>+'BİLGİ GİRİŞİ'!E12</f>
        <v>Kadro Yerinizin Adı / Bulunduğu İl-İlçe  (Atandığınız Kurum Bilgileri)</v>
      </c>
      <c r="L3" s="16" t="s">
        <v>47</v>
      </c>
      <c r="M3" s="16" t="str">
        <f>+'BİLGİ GİRİŞİ'!E13</f>
        <v>Medeni Haliniz</v>
      </c>
      <c r="N3" s="16" t="str">
        <f>+'BİLGİ GİRİŞİ'!E14</f>
        <v>Nakil Geldiğiniz Yer Adı ( İl / İlçe )</v>
      </c>
      <c r="O3" s="16" t="str">
        <f>+'BİLGİ GİRİŞİ'!E15</f>
        <v>Naklen Geldiğiniz İl / İlçe ile Atamanızın Yapıldığı Yer Arası Kaç Km.</v>
      </c>
      <c r="P3" s="16" t="str">
        <f>+'BİLGİ GİRİŞİ'!E16</f>
        <v>Atama Tarihi</v>
      </c>
      <c r="Q3" s="16" t="s">
        <v>52</v>
      </c>
      <c r="R3" s="16" t="str">
        <f>+'BİLGİ GİRİŞİ'!E20</f>
        <v>Bildirime İmza Atacak Birim Yetkilisinin Adı Soyadını Giriniz</v>
      </c>
      <c r="S3" s="16" t="str">
        <f>+'BİLGİ GİRİŞİ'!E21</f>
        <v>Bildirime İmza Atacak Birim Yetkilisinin Ünvanını Giriniz</v>
      </c>
    </row>
    <row r="4" spans="3:23" ht="26.4" x14ac:dyDescent="0.25">
      <c r="C4" s="11">
        <f>+'BİLGİ GİRİŞİ'!F5</f>
        <v>45866</v>
      </c>
      <c r="D4" s="2" t="str">
        <f>+'BİLGİ GİRİŞİ'!F6</f>
        <v>Bir Garip Mutemet :)</v>
      </c>
      <c r="E4" s="2" t="str">
        <f>+'BİLGİ GİRİŞİ'!F7</f>
        <v>Erkek</v>
      </c>
      <c r="F4" s="2" t="str">
        <f>+'BİLGİ GİRİŞİ'!F8</f>
        <v>….</v>
      </c>
      <c r="G4" s="12">
        <f>+'BİLGİ GİRİŞİ'!F9</f>
        <v>3</v>
      </c>
      <c r="H4" s="2">
        <f>+'BİLGİ GİRİŞİ'!F10</f>
        <v>6400</v>
      </c>
      <c r="I4" s="13">
        <f>+'BİLGİ GİRİŞİ'!F11</f>
        <v>650</v>
      </c>
      <c r="J4" s="2">
        <f>+'BİLGİ GİRİŞİ'!H11</f>
        <v>32.5</v>
      </c>
      <c r="K4" s="2" t="str">
        <f>+'BİLGİ GİRİŞİ'!F12</f>
        <v>Kurum Adı</v>
      </c>
      <c r="L4" s="2" t="str">
        <f>+'BİLGİ GİRİŞİ'!G12</f>
        <v>Sinop / Merkez</v>
      </c>
      <c r="M4" s="2" t="str">
        <f>+'BİLGİ GİRİŞİ'!F13</f>
        <v>Evli</v>
      </c>
      <c r="N4" s="2" t="str">
        <f>+'BİLGİ GİRİŞİ'!F14</f>
        <v>Ankara</v>
      </c>
      <c r="O4" s="12">
        <f>+'BİLGİ GİRİŞİ'!F15</f>
        <v>475</v>
      </c>
      <c r="P4" s="11">
        <f>+'BİLGİ GİRİŞİ'!F16</f>
        <v>45865</v>
      </c>
      <c r="Q4" s="13">
        <f>+'BİLGİ GİRİŞİ'!F17</f>
        <v>1700</v>
      </c>
      <c r="R4" s="2">
        <f>+'BİLGİ GİRİŞİ'!F20</f>
        <v>0</v>
      </c>
      <c r="S4" s="2">
        <f>+'BİLGİ GİRİŞİ'!F21</f>
        <v>0</v>
      </c>
    </row>
    <row r="5" spans="3:23" ht="39.6" x14ac:dyDescent="0.25">
      <c r="C5" s="16" t="str">
        <f>+'BİLGİ GİRİŞİ'!G13</f>
        <v>Eşiniz Çalışıyormu</v>
      </c>
      <c r="D5" s="16" t="str">
        <f>+'BİLGİ GİRİŞİ'!I13</f>
        <v>Eşinizin Adı Soyadını Giriniz</v>
      </c>
    </row>
    <row r="6" spans="3:23" ht="24.75" customHeight="1" x14ac:dyDescent="0.25">
      <c r="C6" s="2" t="str">
        <f>+'BİLGİ GİRİŞİ'!H13</f>
        <v>Hayır</v>
      </c>
      <c r="D6" s="2" t="str">
        <f>+'BİLGİ GİRİŞİ'!J13</f>
        <v>Aaaa aaaa</v>
      </c>
      <c r="E6" s="2" t="str">
        <f>IF(D6=0,0,+"Eşi")</f>
        <v>Eşi</v>
      </c>
    </row>
    <row r="7" spans="3:23" ht="26.4" x14ac:dyDescent="0.25">
      <c r="C7" s="16" t="str">
        <f>+'BİLGİ GİRİŞİ'!G14</f>
        <v>Çocuk Sayısını Giriniz</v>
      </c>
    </row>
    <row r="8" spans="3:23" x14ac:dyDescent="0.25">
      <c r="C8" s="2">
        <f>+'BİLGİ GİRİŞİ'!H14</f>
        <v>1</v>
      </c>
    </row>
    <row r="9" spans="3:23" ht="26.4" x14ac:dyDescent="0.25">
      <c r="C9" s="16" t="str">
        <f>+'BİLGİ GİRİŞİ'!G16</f>
        <v>1.Çocuk Adı Soyadı Giriniz</v>
      </c>
    </row>
    <row r="10" spans="3:23" x14ac:dyDescent="0.25">
      <c r="C10" s="2" t="str">
        <f>+'BİLGİ GİRİŞİ'!H16</f>
        <v>Bbbb BBB</v>
      </c>
      <c r="E10" s="2" t="str">
        <f>IF(C10=0,0,+"Çocuğu")</f>
        <v>Çocuğu</v>
      </c>
    </row>
    <row r="11" spans="3:23" ht="26.4" x14ac:dyDescent="0.25">
      <c r="C11" s="16">
        <f>+'BİLGİ GİRİŞİ'!G17</f>
        <v>0</v>
      </c>
      <c r="D11" s="17"/>
    </row>
    <row r="12" spans="3:23" x14ac:dyDescent="0.25">
      <c r="C12" s="2">
        <f>+'BİLGİ GİRİŞİ'!H17</f>
        <v>0</v>
      </c>
      <c r="D12" s="17"/>
      <c r="E12" s="2">
        <f>IF(C12=0,0,+"Çocuğu")</f>
        <v>0</v>
      </c>
    </row>
    <row r="13" spans="3:23" ht="26.4" x14ac:dyDescent="0.25">
      <c r="C13" s="16">
        <f>+'BİLGİ GİRİŞİ'!G18</f>
        <v>0</v>
      </c>
      <c r="D13" s="17"/>
      <c r="E13" s="17"/>
      <c r="F13" s="17"/>
    </row>
    <row r="14" spans="3:23" x14ac:dyDescent="0.25">
      <c r="C14" s="2">
        <f>+'BİLGİ GİRİŞİ'!H18</f>
        <v>0</v>
      </c>
      <c r="D14" s="17"/>
      <c r="E14" s="2">
        <f>IF(C14=0,0,+"Çocuğu")</f>
        <v>0</v>
      </c>
      <c r="F14" s="17"/>
    </row>
    <row r="15" spans="3:23" x14ac:dyDescent="0.25">
      <c r="C15" s="16">
        <f>+'BİLGİ GİRİŞİ'!G19</f>
        <v>0</v>
      </c>
      <c r="D15" s="17"/>
      <c r="E15" s="17"/>
      <c r="F15" s="17"/>
    </row>
    <row r="16" spans="3:23" x14ac:dyDescent="0.25">
      <c r="C16" s="2">
        <f>+'BİLGİ GİRİŞİ'!H19</f>
        <v>0</v>
      </c>
      <c r="D16" s="17"/>
      <c r="E16" s="2">
        <f>IF(C16=0,0,+"Çocuğu")</f>
        <v>0</v>
      </c>
      <c r="F16" s="17"/>
    </row>
    <row r="17" spans="3:9" ht="68.25" customHeight="1" x14ac:dyDescent="0.25">
      <c r="C17" s="16" t="str">
        <f>+'BİLGİ GİRİŞİ'!G20</f>
        <v>Bakmakla Yükümlü Olduğunuz Babanız Var İse Adı Soyadı</v>
      </c>
      <c r="G17" s="18">
        <f>IF(G22&lt;=0,+G23,IF(G23&lt;=0,+G24,IF(G24&lt;=0,+G25,IF(G25&lt;=0,G26))))</f>
        <v>0</v>
      </c>
    </row>
    <row r="18" spans="3:9" x14ac:dyDescent="0.25">
      <c r="C18" s="2">
        <f>+'BİLGİ GİRİŞİ'!H20</f>
        <v>0</v>
      </c>
      <c r="E18" s="2">
        <f>IF(C18=0,0,+"Babası")</f>
        <v>0</v>
      </c>
    </row>
    <row r="19" spans="3:9" ht="63" customHeight="1" x14ac:dyDescent="0.25">
      <c r="C19" s="16" t="str">
        <f>+'BİLGİ GİRİŞİ'!G21</f>
        <v>Bakmakla Yükümlü Olduğunuz Anneniz Var İse Adı Soyadı</v>
      </c>
    </row>
    <row r="20" spans="3:9" x14ac:dyDescent="0.25">
      <c r="C20" s="2">
        <f>+'BİLGİ GİRİŞİ'!H21</f>
        <v>0</v>
      </c>
      <c r="E20" s="2">
        <f>IF(C20=0,0,+"Annesi")</f>
        <v>0</v>
      </c>
    </row>
    <row r="21" spans="3:9" x14ac:dyDescent="0.25">
      <c r="C21" s="17"/>
      <c r="H21" s="18">
        <v>1</v>
      </c>
      <c r="I21" s="18" t="s">
        <v>67</v>
      </c>
    </row>
    <row r="22" spans="3:9" x14ac:dyDescent="0.25">
      <c r="E22" s="18">
        <f>IF(H22&lt;=0,0,2)</f>
        <v>2</v>
      </c>
      <c r="F22" s="18" t="s">
        <v>61</v>
      </c>
      <c r="G22" s="18" t="str">
        <f>IF(C6="Evet Devlet Memuru",+C10,+D6)</f>
        <v>Aaaa aaaa</v>
      </c>
      <c r="H22" s="18">
        <f t="shared" ref="H22:H27" si="0">IF(G22&lt;=0,0,1)</f>
        <v>1</v>
      </c>
      <c r="I22" s="18" t="str">
        <f>IF(C6="Evet Devlet Memuru",+E10,+E6)</f>
        <v>Eşi</v>
      </c>
    </row>
    <row r="23" spans="3:9" x14ac:dyDescent="0.25">
      <c r="E23" s="18">
        <f>IF(G23=0,0,SUM(H21+H22+H23))</f>
        <v>3</v>
      </c>
      <c r="F23" s="18" t="s">
        <v>59</v>
      </c>
      <c r="G23" s="18" t="str">
        <f>IF(G22=C10,+C12,C10)</f>
        <v>Bbbb BBB</v>
      </c>
      <c r="H23" s="18">
        <f t="shared" si="0"/>
        <v>1</v>
      </c>
      <c r="I23" s="18" t="str">
        <f>IF(G22=C10,+E12,E10)</f>
        <v>Çocuğu</v>
      </c>
    </row>
    <row r="24" spans="3:9" x14ac:dyDescent="0.25">
      <c r="E24" s="18">
        <f>IF(G24=0,0,SUM(H21+H22+H23+H24))</f>
        <v>0</v>
      </c>
      <c r="F24" s="18" t="s">
        <v>62</v>
      </c>
      <c r="G24" s="18">
        <f>IF(G23=C12,C14,C12)</f>
        <v>0</v>
      </c>
      <c r="H24" s="18">
        <f t="shared" si="0"/>
        <v>0</v>
      </c>
      <c r="I24" s="18">
        <f>IF(G23=C12,E14,E12)</f>
        <v>0</v>
      </c>
    </row>
    <row r="25" spans="3:9" x14ac:dyDescent="0.25">
      <c r="E25" s="18">
        <f>IF(G25=0,0,SUM(+H21+H22+H23+H24+H25))</f>
        <v>0</v>
      </c>
      <c r="F25" s="18" t="s">
        <v>60</v>
      </c>
      <c r="G25" s="18">
        <f>IF(G24=C12,+C14,C16)</f>
        <v>0</v>
      </c>
      <c r="H25" s="18">
        <f t="shared" si="0"/>
        <v>0</v>
      </c>
      <c r="I25" s="18">
        <f>IF(G24=C12,+E14,E16)</f>
        <v>0</v>
      </c>
    </row>
    <row r="26" spans="3:9" x14ac:dyDescent="0.25">
      <c r="E26" s="18">
        <f>IF(G26=0,0,SUM(H21+H22+H23+H24+H25+H26))</f>
        <v>0</v>
      </c>
      <c r="F26" s="17" t="s">
        <v>63</v>
      </c>
      <c r="G26" s="18">
        <f>IF(H22+H23+H24+H25&gt;=4,0,C18)</f>
        <v>0</v>
      </c>
      <c r="H26" s="18">
        <f t="shared" si="0"/>
        <v>0</v>
      </c>
      <c r="I26" s="18">
        <f>IF(H22+H23+H24+H25&gt;=4,0,E18)</f>
        <v>0</v>
      </c>
    </row>
    <row r="27" spans="3:9" x14ac:dyDescent="0.25">
      <c r="E27" s="18">
        <f>IF(G27=0,0,SUM(H21+H22+H23+H24+H25+H26+H27))</f>
        <v>0</v>
      </c>
      <c r="F27" s="17" t="s">
        <v>64</v>
      </c>
      <c r="G27" s="18">
        <f>IF(H22+H23+H24+H25+H26&gt;=4,0,C20)</f>
        <v>0</v>
      </c>
      <c r="H27" s="18">
        <f t="shared" si="0"/>
        <v>0</v>
      </c>
      <c r="I27" s="18">
        <f>IF(H22+H23+H24+H25+H26&gt;=4,0,E20)</f>
        <v>0</v>
      </c>
    </row>
  </sheetData>
  <sheetProtection password="C620" sheet="1" objects="1" scenarios="1"/>
  <phoneticPr fontId="2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4</vt:i4>
      </vt:variant>
      <vt:variant>
        <vt:lpstr>Adlandırılmış Aralıklar</vt:lpstr>
      </vt:variant>
      <vt:variant>
        <vt:i4>1</vt:i4>
      </vt:variant>
    </vt:vector>
  </HeadingPairs>
  <TitlesOfParts>
    <vt:vector size="5" baseType="lpstr">
      <vt:lpstr>BİLGİ GİRİŞİ</vt:lpstr>
      <vt:lpstr>Yolluk Bildirimi</vt:lpstr>
      <vt:lpstr>YEVİMEYELER</vt:lpstr>
      <vt:lpstr>Sayfa1</vt:lpstr>
      <vt:lpstr>'Yolluk Bildirimi'!Yazdırma_Alanı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aidata</dc:creator>
  <cp:lastModifiedBy>hasipa</cp:lastModifiedBy>
  <cp:lastPrinted>2025-07-28T19:48:44Z</cp:lastPrinted>
  <dcterms:created xsi:type="dcterms:W3CDTF">2005-04-13T06:45:00Z</dcterms:created>
  <dcterms:modified xsi:type="dcterms:W3CDTF">2025-07-28T20:16:43Z</dcterms:modified>
</cp:coreProperties>
</file>